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B62" i="1" l="1"/>
  <c r="X62" i="1"/>
  <c r="W62" i="1"/>
  <c r="V62" i="1"/>
  <c r="U62" i="1"/>
  <c r="U63" i="1" s="1"/>
  <c r="T62" i="1"/>
  <c r="T63" i="1" s="1"/>
  <c r="R62" i="1"/>
  <c r="R63" i="1" s="1"/>
  <c r="Q62" i="1"/>
  <c r="Q63" i="1" s="1"/>
  <c r="M62" i="1"/>
  <c r="M63" i="1" s="1"/>
  <c r="L62" i="1"/>
  <c r="L63" i="1" s="1"/>
  <c r="H62" i="1"/>
  <c r="G62" i="1"/>
  <c r="AB61" i="1"/>
  <c r="X61" i="1"/>
  <c r="AB60" i="1"/>
  <c r="X60" i="1"/>
  <c r="U59" i="1"/>
  <c r="T59" i="1"/>
  <c r="R59" i="1"/>
  <c r="Q59" i="1"/>
  <c r="M59" i="1"/>
  <c r="L59" i="1"/>
  <c r="H59" i="1"/>
  <c r="G59" i="1"/>
  <c r="X58" i="1"/>
  <c r="W58" i="1"/>
  <c r="AB58" i="1" s="1"/>
  <c r="V58" i="1"/>
  <c r="V59" i="1" s="1"/>
  <c r="AB57" i="1"/>
  <c r="X57" i="1"/>
  <c r="AB56" i="1"/>
  <c r="X56" i="1"/>
  <c r="X55" i="1"/>
  <c r="W55" i="1"/>
  <c r="AB55" i="1" s="1"/>
  <c r="U55" i="1"/>
  <c r="T55" i="1"/>
  <c r="R55" i="1"/>
  <c r="M55" i="1"/>
  <c r="L55" i="1"/>
  <c r="AB54" i="1"/>
  <c r="X54" i="1"/>
  <c r="AB53" i="1"/>
  <c r="AB52" i="1"/>
  <c r="AB51" i="1"/>
  <c r="X51" i="1"/>
  <c r="AB50" i="1"/>
  <c r="X50" i="1"/>
  <c r="AB49" i="1"/>
  <c r="X49" i="1"/>
  <c r="AB48" i="1"/>
  <c r="AB47" i="1"/>
  <c r="X47" i="1"/>
  <c r="AB46" i="1"/>
  <c r="X46" i="1"/>
  <c r="AB45" i="1"/>
  <c r="AB44" i="1"/>
  <c r="X44" i="1"/>
  <c r="AB43" i="1"/>
  <c r="X43" i="1"/>
  <c r="Q43" i="1"/>
  <c r="Q55" i="1" s="1"/>
  <c r="H43" i="1"/>
  <c r="H55" i="1" s="1"/>
  <c r="G43" i="1"/>
  <c r="V43" i="1" s="1"/>
  <c r="V55" i="1" s="1"/>
  <c r="AB42" i="1"/>
  <c r="X42" i="1"/>
  <c r="AB41" i="1"/>
  <c r="X41" i="1"/>
  <c r="AB40" i="1"/>
  <c r="X40" i="1"/>
  <c r="AB39" i="1"/>
  <c r="X39" i="1"/>
  <c r="AB38" i="1"/>
  <c r="X38" i="1"/>
  <c r="AB37" i="1"/>
  <c r="AB36" i="1"/>
  <c r="X36" i="1"/>
  <c r="AB35" i="1"/>
  <c r="W35" i="1"/>
  <c r="X35" i="1" s="1"/>
  <c r="V35" i="1"/>
  <c r="U35" i="1"/>
  <c r="T35" i="1"/>
  <c r="R35" i="1"/>
  <c r="Q35" i="1"/>
  <c r="M35" i="1"/>
  <c r="L35" i="1"/>
  <c r="H35" i="1"/>
  <c r="G35" i="1"/>
  <c r="AB34" i="1"/>
  <c r="X34" i="1"/>
  <c r="AB33" i="1"/>
  <c r="X33" i="1"/>
  <c r="AB32" i="1"/>
  <c r="X32" i="1"/>
  <c r="AB31" i="1"/>
  <c r="X31" i="1"/>
  <c r="AB30" i="1"/>
  <c r="X30" i="1"/>
  <c r="AB29" i="1"/>
  <c r="X29" i="1"/>
  <c r="U28" i="1"/>
  <c r="T28" i="1"/>
  <c r="R28" i="1"/>
  <c r="Q28" i="1"/>
  <c r="M28" i="1"/>
  <c r="L28" i="1"/>
  <c r="H28" i="1"/>
  <c r="AB27" i="1"/>
  <c r="AB26" i="1"/>
  <c r="X26" i="1"/>
  <c r="AB25" i="1"/>
  <c r="X25" i="1"/>
  <c r="AB24" i="1"/>
  <c r="X24" i="1"/>
  <c r="X23" i="1"/>
  <c r="W23" i="1"/>
  <c r="AB23" i="1" s="1"/>
  <c r="V23" i="1"/>
  <c r="AB22" i="1"/>
  <c r="X22" i="1"/>
  <c r="AB21" i="1"/>
  <c r="X21" i="1"/>
  <c r="AB20" i="1"/>
  <c r="X20" i="1"/>
  <c r="AB19" i="1"/>
  <c r="X19" i="1"/>
  <c r="AB18" i="1"/>
  <c r="X18" i="1"/>
  <c r="G18" i="1"/>
  <c r="G28" i="1" s="1"/>
  <c r="AB17" i="1"/>
  <c r="X17" i="1"/>
  <c r="AB16" i="1"/>
  <c r="X16" i="1"/>
  <c r="W15" i="1"/>
  <c r="X15" i="1" s="1"/>
  <c r="V15" i="1"/>
  <c r="AB14" i="1"/>
  <c r="X14" i="1"/>
  <c r="AB13" i="1"/>
  <c r="X13" i="1"/>
  <c r="AB12" i="1"/>
  <c r="X12" i="1"/>
  <c r="AB11" i="1"/>
  <c r="W11" i="1"/>
  <c r="X11" i="1" s="1"/>
  <c r="V11" i="1"/>
  <c r="V28" i="1" s="1"/>
  <c r="AB10" i="1"/>
  <c r="X10" i="1"/>
  <c r="AB9" i="1"/>
  <c r="X9" i="1"/>
  <c r="AB8" i="1"/>
  <c r="X8" i="1"/>
  <c r="AB7" i="1"/>
  <c r="X7" i="1"/>
  <c r="V63" i="1" l="1"/>
  <c r="G63" i="1"/>
  <c r="H63" i="1"/>
  <c r="AB15" i="1"/>
  <c r="W28" i="1"/>
  <c r="G55" i="1"/>
  <c r="W59" i="1"/>
  <c r="AB28" i="1" l="1"/>
  <c r="X28" i="1"/>
  <c r="AB59" i="1"/>
  <c r="X59" i="1"/>
  <c r="W63" i="1"/>
  <c r="AB63" i="1" l="1"/>
  <c r="X63" i="1"/>
</calcChain>
</file>

<file path=xl/sharedStrings.xml><?xml version="1.0" encoding="utf-8"?>
<sst xmlns="http://schemas.openxmlformats.org/spreadsheetml/2006/main" count="159" uniqueCount="125">
  <si>
    <t>BANK WISE ANNUAL CREDIT PLAN FY 2015-16 AGRICULTURE (As on 31.03.2016)</t>
  </si>
  <si>
    <t>Amt. in lacs</t>
  </si>
  <si>
    <t>TABLE: 8</t>
  </si>
  <si>
    <t>Sl.No.</t>
  </si>
  <si>
    <t>BANKS</t>
  </si>
  <si>
    <t>FARM CREDIT</t>
  </si>
  <si>
    <t>AGRICULTURE INFRASTRUCTURE</t>
  </si>
  <si>
    <t>ANCILLIARY ACTIVITIES</t>
  </si>
  <si>
    <t>TOTAL AGRICULTURE</t>
  </si>
  <si>
    <t>TARGET FY 2015-16</t>
  </si>
  <si>
    <t>ACHIEVEMENT</t>
  </si>
  <si>
    <t>% Of ACHIEVEMENT (AMT)</t>
  </si>
  <si>
    <t>NO.</t>
  </si>
  <si>
    <t>AMT</t>
  </si>
  <si>
    <t>31.0.3.15</t>
  </si>
  <si>
    <t>%</t>
  </si>
  <si>
    <t>Growth</t>
  </si>
  <si>
    <t>ALLAHABAD BANK</t>
  </si>
  <si>
    <t>Allahabad Bank</t>
  </si>
  <si>
    <t>ANDHRA BANK</t>
  </si>
  <si>
    <t>Andhra Bank</t>
  </si>
  <si>
    <t>BANK OF BARODA</t>
  </si>
  <si>
    <t>Bank of Baroda</t>
  </si>
  <si>
    <t>BANK OF INDIA</t>
  </si>
  <si>
    <t>Bank of India</t>
  </si>
  <si>
    <t>BANK OF MAHARASHTRA</t>
  </si>
  <si>
    <t>Bank of Maharashtra</t>
  </si>
  <si>
    <t>CANARA BANK</t>
  </si>
  <si>
    <t>Canara Bank</t>
  </si>
  <si>
    <t>CENTRAL BANK OF INDIA</t>
  </si>
  <si>
    <t>Central Bank of India</t>
  </si>
  <si>
    <t>CORPORATION BANK</t>
  </si>
  <si>
    <t>Corporation Bank</t>
  </si>
  <si>
    <t>DENA BANK</t>
  </si>
  <si>
    <t>Dena Bank</t>
  </si>
  <si>
    <t>IDBI BANK LTD</t>
  </si>
  <si>
    <t>IDBI Bank Ltd.</t>
  </si>
  <si>
    <t>INDIAN BANK</t>
  </si>
  <si>
    <t>Indian Bank</t>
  </si>
  <si>
    <t>INDIAN OVERSEAS BANK</t>
  </si>
  <si>
    <t>Indian Overseas Bank</t>
  </si>
  <si>
    <t>ORIENTAL BANK OF COMM</t>
  </si>
  <si>
    <t>Oriental Bank of Comm.</t>
  </si>
  <si>
    <t>PUNJAB &amp; SIND BANK</t>
  </si>
  <si>
    <t>Punjab and Sindh Bank</t>
  </si>
  <si>
    <t xml:space="preserve">PUNJAB NATIONAL BANK </t>
  </si>
  <si>
    <t>Punjab National Bank</t>
  </si>
  <si>
    <t>SYNDICATE BANK</t>
  </si>
  <si>
    <t>Syndicate Bank</t>
  </si>
  <si>
    <t>UCO BANK</t>
  </si>
  <si>
    <t>Uco Bank</t>
  </si>
  <si>
    <t>UNION BANK OF INDIA</t>
  </si>
  <si>
    <t>Union Bank of India</t>
  </si>
  <si>
    <t>UNITED BANK OF INDIA</t>
  </si>
  <si>
    <t>United Bank of India</t>
  </si>
  <si>
    <t>VIJAYA BANK</t>
  </si>
  <si>
    <t>Vijaya Bank</t>
  </si>
  <si>
    <t>BHARTIYA MAHILA BANK</t>
  </si>
  <si>
    <t>Bharatiya Mahila Bank</t>
  </si>
  <si>
    <t>SUB TOTAL PSBs</t>
  </si>
  <si>
    <t>SUB TOTAL</t>
  </si>
  <si>
    <t>STATE BANK OF HYDERABAD</t>
  </si>
  <si>
    <t>S.B. of Hyderabad</t>
  </si>
  <si>
    <t>STATE BANK OF MYSORE</t>
  </si>
  <si>
    <t>S.B. of Mysore</t>
  </si>
  <si>
    <t>STATE BANK OF PATIALA</t>
  </si>
  <si>
    <t>S.B. of Patiala</t>
  </si>
  <si>
    <t>STATE BANK OF TRAVANCORE</t>
  </si>
  <si>
    <t>S.B. of Travancore</t>
  </si>
  <si>
    <t>SBBJ</t>
  </si>
  <si>
    <t>S.B.B. of Jaipur</t>
  </si>
  <si>
    <t>STATE BANK OF INDIA</t>
  </si>
  <si>
    <t>State Bank of India</t>
  </si>
  <si>
    <t>SUB TOTAL SBI GROUP</t>
  </si>
  <si>
    <t>AXIS BANK</t>
  </si>
  <si>
    <t>Axis Bank</t>
  </si>
  <si>
    <t>CITY UNION BANK</t>
  </si>
  <si>
    <t>City Union Bank</t>
  </si>
  <si>
    <t>DHAN LAXMI BANK</t>
  </si>
  <si>
    <t>Dhan Lakshmi Bank</t>
  </si>
  <si>
    <t>HDFC</t>
  </si>
  <si>
    <t>HDFC Bank</t>
  </si>
  <si>
    <t>ICICI</t>
  </si>
  <si>
    <t>ICICI Bank</t>
  </si>
  <si>
    <t>INDUSIND BANK LTD</t>
  </si>
  <si>
    <t>Indusind Bank Limited</t>
  </si>
  <si>
    <t>ING VYSYA BANK LTD</t>
  </si>
  <si>
    <t>Ing Vyasa Bank Ltd</t>
  </si>
  <si>
    <t>KARNATAKA BANK LTD</t>
  </si>
  <si>
    <t>Karnataka Bank Limited</t>
  </si>
  <si>
    <t>KOTAK MAHINDRA BANK</t>
  </si>
  <si>
    <t>Kotak Mahindra Bank</t>
  </si>
  <si>
    <t>LAXMI VILAS BANK</t>
  </si>
  <si>
    <t>Lakshmi Vilas Bank</t>
  </si>
  <si>
    <t>FEDERAL BANK LTD</t>
  </si>
  <si>
    <t>The Federal Bank Ltd.</t>
  </si>
  <si>
    <t>J &amp; K BANK LTD</t>
  </si>
  <si>
    <t>The Jammu and Kashmir Bank</t>
  </si>
  <si>
    <t>KARUR VYSYA BANK LTD</t>
  </si>
  <si>
    <t>The Karur Vysya Bank Ltd.</t>
  </si>
  <si>
    <t>RATNAKAR BANK</t>
  </si>
  <si>
    <t>Ratnakar Bank</t>
  </si>
  <si>
    <t>YES BANK</t>
  </si>
  <si>
    <t>Yes Bank</t>
  </si>
  <si>
    <t>SOUTH INDIAN BANK</t>
  </si>
  <si>
    <t>The South indian Bank</t>
  </si>
  <si>
    <t>STANDARD CHARTERED BANK</t>
  </si>
  <si>
    <t>Standard Chartered Bank</t>
  </si>
  <si>
    <t>CITI BANK</t>
  </si>
  <si>
    <t>Citi Bank</t>
  </si>
  <si>
    <t>DCB</t>
  </si>
  <si>
    <t>DCB BANK</t>
  </si>
  <si>
    <t>SUB TOTAL PVT. BANKS</t>
  </si>
  <si>
    <t>MGB</t>
  </si>
  <si>
    <t>-</t>
  </si>
  <si>
    <t>CMPGB</t>
  </si>
  <si>
    <t>NJGB</t>
  </si>
  <si>
    <t>SUB TOTAL RRBs</t>
  </si>
  <si>
    <t>APEX BANK</t>
  </si>
  <si>
    <t>NIL</t>
  </si>
  <si>
    <t>M.P.Co-operative Bank</t>
  </si>
  <si>
    <t>M.P.S.A.R.D.A</t>
  </si>
  <si>
    <t>M.P.S.A.R.D.B.</t>
  </si>
  <si>
    <t>SUB TOTAL CO-OP. BANK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</si>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</sst>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3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5" fillId="0" borderId="0" applyFill="0" applyBorder="0" applyAlignment="0" applyProtection="0"/>
  </cellStyleXfs>
  <cellXfs count="69">
    <xf numFmtId="0" fontId="0" fillId="0" borderId="0" xfId="0"/>
    <xf numFmtId="1" fontId="1" fillId="2" borderId="0" xfId="0" applyNumberFormat="1" applyFont="1" applyFill="1" applyAlignment="1" applyProtection="1">
      <alignment vertical="top" wrapText="1"/>
      <protection locked="0"/>
    </xf>
    <xf numFmtId="1" fontId="2" fillId="2" borderId="0" xfId="0" applyNumberFormat="1" applyFont="1" applyFill="1" applyAlignment="1" applyProtection="1">
      <alignment horizontal="center" vertical="center" wrapText="1"/>
      <protection locked="0"/>
    </xf>
    <xf numFmtId="1" fontId="2" fillId="2" borderId="0" xfId="0" applyNumberFormat="1" applyFont="1" applyFill="1" applyAlignment="1" applyProtection="1">
      <alignment horizontal="center" vertical="center"/>
      <protection locked="0"/>
    </xf>
    <xf numFmtId="1" fontId="2" fillId="2" borderId="0" xfId="0" applyNumberFormat="1" applyFont="1" applyFill="1" applyAlignment="1" applyProtection="1">
      <alignment horizontal="center" vertical="center"/>
      <protection locked="0"/>
    </xf>
    <xf numFmtId="2" fontId="2" fillId="2" borderId="0" xfId="0" applyNumberFormat="1" applyFont="1" applyFill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 wrapText="1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6" xfId="0" applyNumberFormat="1" applyFont="1" applyFill="1" applyBorder="1" applyAlignment="1" applyProtection="1">
      <alignment horizontal="center" vertical="center" wrapText="1"/>
    </xf>
    <xf numFmtId="2" fontId="2" fillId="2" borderId="5" xfId="0" applyNumberFormat="1" applyFont="1" applyFill="1" applyBorder="1" applyAlignment="1" applyProtection="1">
      <alignment horizontal="center" vertical="center" wrapText="1"/>
    </xf>
    <xf numFmtId="1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7" xfId="0" applyNumberFormat="1" applyFont="1" applyFill="1" applyBorder="1" applyAlignment="1" applyProtection="1">
      <alignment vertical="top" wrapText="1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2" fontId="1" fillId="2" borderId="7" xfId="0" applyNumberFormat="1" applyFont="1" applyFill="1" applyBorder="1" applyAlignment="1" applyProtection="1">
      <alignment vertical="top" wrapText="1"/>
      <protection locked="0"/>
    </xf>
    <xf numFmtId="1" fontId="2" fillId="2" borderId="0" xfId="0" applyNumberFormat="1" applyFont="1" applyFill="1" applyAlignment="1" applyProtection="1">
      <alignment vertical="top" wrapText="1"/>
      <protection locked="0"/>
    </xf>
    <xf numFmtId="1" fontId="1" fillId="2" borderId="7" xfId="0" applyNumberFormat="1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right" vertical="center" wrapText="1"/>
    </xf>
    <xf numFmtId="1" fontId="1" fillId="2" borderId="8" xfId="0" applyNumberFormat="1" applyFont="1" applyFill="1" applyBorder="1" applyAlignment="1" applyProtection="1">
      <alignment horizontal="right" vertical="center" wrapText="1"/>
    </xf>
    <xf numFmtId="1" fontId="1" fillId="3" borderId="8" xfId="0" applyNumberFormat="1" applyFont="1" applyFill="1" applyBorder="1" applyAlignment="1" applyProtection="1">
      <alignment horizontal="right" vertical="center" wrapText="1"/>
      <protection locked="0"/>
    </xf>
    <xf numFmtId="1" fontId="1" fillId="3" borderId="8" xfId="0" applyNumberFormat="1" applyFont="1" applyFill="1" applyBorder="1" applyAlignment="1" applyProtection="1">
      <alignment horizontal="right" vertical="center" wrapText="1"/>
    </xf>
    <xf numFmtId="1" fontId="1" fillId="3" borderId="8" xfId="0" quotePrefix="1" applyNumberFormat="1" applyFont="1" applyFill="1" applyBorder="1" applyAlignment="1" applyProtection="1">
      <alignment horizontal="right" vertical="center" wrapText="1"/>
    </xf>
    <xf numFmtId="0" fontId="1" fillId="3" borderId="7" xfId="0" applyFont="1" applyFill="1" applyBorder="1" applyAlignment="1" applyProtection="1">
      <alignment vertical="top" wrapText="1"/>
      <protection locked="0"/>
    </xf>
    <xf numFmtId="1" fontId="1" fillId="3" borderId="7" xfId="0" applyNumberFormat="1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</xf>
    <xf numFmtId="1" fontId="1" fillId="3" borderId="1" xfId="0" applyNumberFormat="1" applyFont="1" applyFill="1" applyBorder="1" applyAlignment="1" applyProtection="1">
      <alignment horizontal="right" vertical="center" wrapText="1"/>
    </xf>
    <xf numFmtId="1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1" fontId="1" fillId="3" borderId="0" xfId="0" applyNumberFormat="1" applyFont="1" applyFill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right" vertical="center" wrapText="1"/>
    </xf>
    <xf numFmtId="1" fontId="1" fillId="2" borderId="7" xfId="0" applyNumberFormat="1" applyFont="1" applyFill="1" applyBorder="1" applyAlignment="1" applyProtection="1">
      <alignment horizontal="right" vertical="center" wrapText="1"/>
    </xf>
    <xf numFmtId="1" fontId="1" fillId="2" borderId="7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7" xfId="0" applyNumberFormat="1" applyFont="1" applyFill="1" applyBorder="1" applyAlignment="1" applyProtection="1">
      <alignment horizontal="right" vertical="top" wrapText="1"/>
      <protection locked="0"/>
    </xf>
    <xf numFmtId="0" fontId="1" fillId="3" borderId="8" xfId="0" applyFont="1" applyFill="1" applyBorder="1" applyAlignment="1" applyProtection="1">
      <alignment horizontal="right" vertical="center" wrapText="1"/>
    </xf>
    <xf numFmtId="1" fontId="1" fillId="3" borderId="4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8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7" xfId="0" applyFont="1" applyFill="1" applyBorder="1" applyAlignment="1"/>
    <xf numFmtId="1" fontId="1" fillId="2" borderId="7" xfId="0" applyNumberFormat="1" applyFont="1" applyFill="1" applyBorder="1" applyAlignment="1"/>
    <xf numFmtId="1" fontId="1" fillId="2" borderId="7" xfId="0" applyNumberFormat="1" applyFont="1" applyFill="1" applyBorder="1" applyAlignment="1">
      <alignment horizontal="left" vertical="center" wrapText="1"/>
    </xf>
    <xf numFmtId="1" fontId="1" fillId="2" borderId="2" xfId="0" applyNumberFormat="1" applyFont="1" applyFill="1" applyBorder="1" applyAlignment="1" applyProtection="1">
      <alignment horizontal="right" vertical="center" wrapText="1"/>
    </xf>
    <xf numFmtId="1" fontId="2" fillId="2" borderId="7" xfId="0" applyNumberFormat="1" applyFont="1" applyFill="1" applyBorder="1" applyAlignment="1" applyProtection="1">
      <alignment horizontal="left" vertical="center" wrapText="1"/>
      <protection locked="0"/>
    </xf>
    <xf numFmtId="1" fontId="2" fillId="2" borderId="7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7" xfId="0" applyNumberFormat="1" applyFont="1" applyFill="1" applyBorder="1" applyAlignment="1" applyProtection="1">
      <alignment horizontal="right" vertical="center" wrapText="1"/>
    </xf>
    <xf numFmtId="2" fontId="2" fillId="2" borderId="7" xfId="0" applyNumberFormat="1" applyFont="1" applyFill="1" applyBorder="1" applyAlignment="1" applyProtection="1">
      <alignment vertical="top" wrapText="1"/>
      <protection locked="0"/>
    </xf>
    <xf numFmtId="1" fontId="1" fillId="3" borderId="7" xfId="0" applyNumberFormat="1" applyFont="1" applyFill="1" applyBorder="1" applyAlignment="1" applyProtection="1">
      <alignment horizontal="left" vertical="center" wrapText="1"/>
      <protection locked="0"/>
    </xf>
    <xf numFmtId="1" fontId="1" fillId="3" borderId="7" xfId="0" applyNumberFormat="1" applyFont="1" applyFill="1" applyBorder="1" applyAlignment="1" applyProtection="1">
      <alignment horizontal="right" vertical="center" wrapText="1"/>
    </xf>
    <xf numFmtId="1" fontId="1" fillId="3" borderId="7" xfId="0" applyNumberFormat="1" applyFont="1" applyFill="1" applyBorder="1" applyAlignment="1" applyProtection="1">
      <alignment horizontal="right" vertical="center" wrapText="1"/>
      <protection locked="0"/>
    </xf>
    <xf numFmtId="1" fontId="3" fillId="3" borderId="7" xfId="0" applyNumberFormat="1" applyFont="1" applyFill="1" applyBorder="1" applyAlignment="1" applyProtection="1">
      <alignment horizontal="left" vertical="center" wrapText="1"/>
      <protection locked="0"/>
    </xf>
    <xf numFmtId="1" fontId="1" fillId="3" borderId="2" xfId="0" applyNumberFormat="1" applyFont="1" applyFill="1" applyBorder="1" applyAlignment="1" applyProtection="1">
      <alignment horizontal="right" vertical="center" wrapText="1"/>
    </xf>
    <xf numFmtId="1" fontId="1" fillId="3" borderId="7" xfId="0" applyNumberFormat="1" applyFont="1" applyFill="1" applyBorder="1" applyAlignment="1">
      <alignment vertical="top" wrapText="1"/>
    </xf>
    <xf numFmtId="1" fontId="1" fillId="2" borderId="7" xfId="0" applyNumberFormat="1" applyFont="1" applyFill="1" applyBorder="1" applyAlignment="1">
      <alignment vertical="top" wrapText="1"/>
    </xf>
    <xf numFmtId="1" fontId="2" fillId="2" borderId="8" xfId="0" applyNumberFormat="1" applyFont="1" applyFill="1" applyBorder="1" applyAlignment="1" applyProtection="1">
      <alignment horizontal="right" vertical="center" wrapText="1"/>
    </xf>
    <xf numFmtId="1" fontId="1" fillId="2" borderId="1" xfId="0" applyNumberFormat="1" applyFont="1" applyFill="1" applyBorder="1" applyAlignment="1" applyProtection="1">
      <alignment horizontal="right" vertical="center" wrapText="1"/>
    </xf>
    <xf numFmtId="2" fontId="1" fillId="2" borderId="9" xfId="0" applyNumberFormat="1" applyFont="1" applyFill="1" applyBorder="1" applyAlignment="1" applyProtection="1">
      <alignment vertical="top" wrapText="1"/>
      <protection locked="0"/>
    </xf>
    <xf numFmtId="1" fontId="1" fillId="2" borderId="10" xfId="0" applyNumberFormat="1" applyFont="1" applyFill="1" applyBorder="1" applyAlignment="1" applyProtection="1">
      <alignment horizontal="right" vertical="center" wrapText="1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1" fontId="2" fillId="2" borderId="7" xfId="0" applyNumberFormat="1" applyFont="1" applyFill="1" applyBorder="1" applyAlignment="1" applyProtection="1">
      <alignment vertical="top" wrapText="1"/>
      <protection locked="0"/>
    </xf>
    <xf numFmtId="0" fontId="1" fillId="4" borderId="8" xfId="0" applyFont="1" applyFill="1" applyBorder="1" applyAlignment="1" applyProtection="1">
      <alignment horizontal="right" vertical="center" wrapText="1"/>
    </xf>
    <xf numFmtId="1" fontId="1" fillId="4" borderId="8" xfId="0" applyNumberFormat="1" applyFont="1" applyFill="1" applyBorder="1" applyAlignment="1" applyProtection="1">
      <alignment horizontal="right" vertical="center" wrapText="1"/>
    </xf>
    <xf numFmtId="1" fontId="1" fillId="4" borderId="8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7" xfId="1" applyNumberFormat="1" applyFont="1" applyFill="1" applyBorder="1" applyAlignment="1" applyProtection="1">
      <alignment horizontal="right" vertical="center" wrapText="1"/>
      <protection locked="0"/>
    </xf>
    <xf numFmtId="1" fontId="2" fillId="2" borderId="7" xfId="2" applyNumberFormat="1" applyFont="1" applyFill="1" applyBorder="1" applyAlignment="1" applyProtection="1">
      <alignment horizontal="right" vertical="center" wrapText="1"/>
      <protection locked="0"/>
    </xf>
    <xf numFmtId="1" fontId="2" fillId="2" borderId="7" xfId="0" applyNumberFormat="1" applyFont="1" applyFill="1" applyBorder="1" applyAlignment="1" applyProtection="1">
      <alignment horizontal="center" vertical="top" wrapText="1"/>
      <protection locked="0"/>
    </xf>
    <xf numFmtId="1" fontId="1" fillId="2" borderId="0" xfId="0" applyNumberFormat="1" applyFont="1" applyFill="1" applyAlignment="1" applyProtection="1">
      <alignment horizontal="center" vertical="top" wrapText="1"/>
      <protection locked="0"/>
    </xf>
    <xf numFmtId="2" fontId="1" fillId="2" borderId="0" xfId="0" applyNumberFormat="1" applyFont="1" applyFill="1" applyAlignment="1" applyProtection="1">
      <alignment vertical="top" wrapText="1"/>
      <protection locked="0"/>
    </xf>
  </cellXfs>
  <cellStyles count="3">
    <cellStyle name="Comma 3" xfId="2"/>
    <cellStyle name="Normal" xfId="0" builtinId="0"/>
    <cellStyle name="Normal 2 2 6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E63"/>
  <sheetViews>
    <sheetView tabSelected="1" workbookViewId="0">
      <pane xSplit="19" ySplit="6" topLeftCell="T7" activePane="bottomRight" state="frozen"/>
      <selection pane="topRight" activeCell="T1" sqref="T1"/>
      <selection pane="bottomLeft" activeCell="A7" sqref="A7"/>
      <selection pane="bottomRight" activeCell="T7" sqref="T7"/>
    </sheetView>
  </sheetViews>
  <sheetFormatPr defaultRowHeight="12.75" x14ac:dyDescent="0.25"/>
  <cols>
    <col min="1" max="2" width="9.140625" style="1"/>
    <col min="3" max="3" width="6" style="67" bestFit="1" customWidth="1"/>
    <col min="4" max="4" width="30.140625" style="1" customWidth="1"/>
    <col min="5" max="5" width="8.28515625" style="1" hidden="1" customWidth="1"/>
    <col min="6" max="6" width="9.28515625" style="1" hidden="1" customWidth="1"/>
    <col min="7" max="8" width="9.5703125" style="1" hidden="1" customWidth="1"/>
    <col min="9" max="9" width="9.85546875" style="1" hidden="1" customWidth="1"/>
    <col min="10" max="10" width="6" style="1" hidden="1" customWidth="1"/>
    <col min="11" max="11" width="8.28515625" style="1" hidden="1" customWidth="1"/>
    <col min="12" max="13" width="10.28515625" style="1" hidden="1" customWidth="1"/>
    <col min="14" max="14" width="9.42578125" style="1" hidden="1" customWidth="1"/>
    <col min="15" max="15" width="6" style="1" hidden="1" customWidth="1"/>
    <col min="16" max="17" width="7.140625" style="1" hidden="1" customWidth="1"/>
    <col min="18" max="18" width="11.7109375" style="1" hidden="1" customWidth="1"/>
    <col min="19" max="19" width="9.7109375" style="1" hidden="1" customWidth="1"/>
    <col min="20" max="20" width="9.85546875" style="1" customWidth="1"/>
    <col min="21" max="21" width="10.28515625" style="1" customWidth="1"/>
    <col min="22" max="22" width="8.140625" style="1" bestFit="1" customWidth="1"/>
    <col min="23" max="23" width="9.28515625" style="1" bestFit="1" customWidth="1"/>
    <col min="24" max="24" width="10.28515625" style="68" customWidth="1"/>
    <col min="25" max="25" width="25.5703125" style="1" hidden="1" customWidth="1"/>
    <col min="26" max="31" width="0" style="1" hidden="1" customWidth="1"/>
    <col min="32" max="258" width="9.140625" style="1"/>
    <col min="259" max="259" width="6" style="1" bestFit="1" customWidth="1"/>
    <col min="260" max="260" width="30.140625" style="1" customWidth="1"/>
    <col min="261" max="275" width="0" style="1" hidden="1" customWidth="1"/>
    <col min="276" max="276" width="9.85546875" style="1" customWidth="1"/>
    <col min="277" max="277" width="10.28515625" style="1" customWidth="1"/>
    <col min="278" max="278" width="8.140625" style="1" bestFit="1" customWidth="1"/>
    <col min="279" max="279" width="9.28515625" style="1" bestFit="1" customWidth="1"/>
    <col min="280" max="280" width="10.28515625" style="1" customWidth="1"/>
    <col min="281" max="287" width="0" style="1" hidden="1" customWidth="1"/>
    <col min="288" max="514" width="9.140625" style="1"/>
    <col min="515" max="515" width="6" style="1" bestFit="1" customWidth="1"/>
    <col min="516" max="516" width="30.140625" style="1" customWidth="1"/>
    <col min="517" max="531" width="0" style="1" hidden="1" customWidth="1"/>
    <col min="532" max="532" width="9.85546875" style="1" customWidth="1"/>
    <col min="533" max="533" width="10.28515625" style="1" customWidth="1"/>
    <col min="534" max="534" width="8.140625" style="1" bestFit="1" customWidth="1"/>
    <col min="535" max="535" width="9.28515625" style="1" bestFit="1" customWidth="1"/>
    <col min="536" max="536" width="10.28515625" style="1" customWidth="1"/>
    <col min="537" max="543" width="0" style="1" hidden="1" customWidth="1"/>
    <col min="544" max="770" width="9.140625" style="1"/>
    <col min="771" max="771" width="6" style="1" bestFit="1" customWidth="1"/>
    <col min="772" max="772" width="30.140625" style="1" customWidth="1"/>
    <col min="773" max="787" width="0" style="1" hidden="1" customWidth="1"/>
    <col min="788" max="788" width="9.85546875" style="1" customWidth="1"/>
    <col min="789" max="789" width="10.28515625" style="1" customWidth="1"/>
    <col min="790" max="790" width="8.140625" style="1" bestFit="1" customWidth="1"/>
    <col min="791" max="791" width="9.28515625" style="1" bestFit="1" customWidth="1"/>
    <col min="792" max="792" width="10.28515625" style="1" customWidth="1"/>
    <col min="793" max="799" width="0" style="1" hidden="1" customWidth="1"/>
    <col min="800" max="1026" width="9.140625" style="1"/>
    <col min="1027" max="1027" width="6" style="1" bestFit="1" customWidth="1"/>
    <col min="1028" max="1028" width="30.140625" style="1" customWidth="1"/>
    <col min="1029" max="1043" width="0" style="1" hidden="1" customWidth="1"/>
    <col min="1044" max="1044" width="9.85546875" style="1" customWidth="1"/>
    <col min="1045" max="1045" width="10.28515625" style="1" customWidth="1"/>
    <col min="1046" max="1046" width="8.140625" style="1" bestFit="1" customWidth="1"/>
    <col min="1047" max="1047" width="9.28515625" style="1" bestFit="1" customWidth="1"/>
    <col min="1048" max="1048" width="10.28515625" style="1" customWidth="1"/>
    <col min="1049" max="1055" width="0" style="1" hidden="1" customWidth="1"/>
    <col min="1056" max="1282" width="9.140625" style="1"/>
    <col min="1283" max="1283" width="6" style="1" bestFit="1" customWidth="1"/>
    <col min="1284" max="1284" width="30.140625" style="1" customWidth="1"/>
    <col min="1285" max="1299" width="0" style="1" hidden="1" customWidth="1"/>
    <col min="1300" max="1300" width="9.85546875" style="1" customWidth="1"/>
    <col min="1301" max="1301" width="10.28515625" style="1" customWidth="1"/>
    <col min="1302" max="1302" width="8.140625" style="1" bestFit="1" customWidth="1"/>
    <col min="1303" max="1303" width="9.28515625" style="1" bestFit="1" customWidth="1"/>
    <col min="1304" max="1304" width="10.28515625" style="1" customWidth="1"/>
    <col min="1305" max="1311" width="0" style="1" hidden="1" customWidth="1"/>
    <col min="1312" max="1538" width="9.140625" style="1"/>
    <col min="1539" max="1539" width="6" style="1" bestFit="1" customWidth="1"/>
    <col min="1540" max="1540" width="30.140625" style="1" customWidth="1"/>
    <col min="1541" max="1555" width="0" style="1" hidden="1" customWidth="1"/>
    <col min="1556" max="1556" width="9.85546875" style="1" customWidth="1"/>
    <col min="1557" max="1557" width="10.28515625" style="1" customWidth="1"/>
    <col min="1558" max="1558" width="8.140625" style="1" bestFit="1" customWidth="1"/>
    <col min="1559" max="1559" width="9.28515625" style="1" bestFit="1" customWidth="1"/>
    <col min="1560" max="1560" width="10.28515625" style="1" customWidth="1"/>
    <col min="1561" max="1567" width="0" style="1" hidden="1" customWidth="1"/>
    <col min="1568" max="1794" width="9.140625" style="1"/>
    <col min="1795" max="1795" width="6" style="1" bestFit="1" customWidth="1"/>
    <col min="1796" max="1796" width="30.140625" style="1" customWidth="1"/>
    <col min="1797" max="1811" width="0" style="1" hidden="1" customWidth="1"/>
    <col min="1812" max="1812" width="9.85546875" style="1" customWidth="1"/>
    <col min="1813" max="1813" width="10.28515625" style="1" customWidth="1"/>
    <col min="1814" max="1814" width="8.140625" style="1" bestFit="1" customWidth="1"/>
    <col min="1815" max="1815" width="9.28515625" style="1" bestFit="1" customWidth="1"/>
    <col min="1816" max="1816" width="10.28515625" style="1" customWidth="1"/>
    <col min="1817" max="1823" width="0" style="1" hidden="1" customWidth="1"/>
    <col min="1824" max="2050" width="9.140625" style="1"/>
    <col min="2051" max="2051" width="6" style="1" bestFit="1" customWidth="1"/>
    <col min="2052" max="2052" width="30.140625" style="1" customWidth="1"/>
    <col min="2053" max="2067" width="0" style="1" hidden="1" customWidth="1"/>
    <col min="2068" max="2068" width="9.85546875" style="1" customWidth="1"/>
    <col min="2069" max="2069" width="10.28515625" style="1" customWidth="1"/>
    <col min="2070" max="2070" width="8.140625" style="1" bestFit="1" customWidth="1"/>
    <col min="2071" max="2071" width="9.28515625" style="1" bestFit="1" customWidth="1"/>
    <col min="2072" max="2072" width="10.28515625" style="1" customWidth="1"/>
    <col min="2073" max="2079" width="0" style="1" hidden="1" customWidth="1"/>
    <col min="2080" max="2306" width="9.140625" style="1"/>
    <col min="2307" max="2307" width="6" style="1" bestFit="1" customWidth="1"/>
    <col min="2308" max="2308" width="30.140625" style="1" customWidth="1"/>
    <col min="2309" max="2323" width="0" style="1" hidden="1" customWidth="1"/>
    <col min="2324" max="2324" width="9.85546875" style="1" customWidth="1"/>
    <col min="2325" max="2325" width="10.28515625" style="1" customWidth="1"/>
    <col min="2326" max="2326" width="8.140625" style="1" bestFit="1" customWidth="1"/>
    <col min="2327" max="2327" width="9.28515625" style="1" bestFit="1" customWidth="1"/>
    <col min="2328" max="2328" width="10.28515625" style="1" customWidth="1"/>
    <col min="2329" max="2335" width="0" style="1" hidden="1" customWidth="1"/>
    <col min="2336" max="2562" width="9.140625" style="1"/>
    <col min="2563" max="2563" width="6" style="1" bestFit="1" customWidth="1"/>
    <col min="2564" max="2564" width="30.140625" style="1" customWidth="1"/>
    <col min="2565" max="2579" width="0" style="1" hidden="1" customWidth="1"/>
    <col min="2580" max="2580" width="9.85546875" style="1" customWidth="1"/>
    <col min="2581" max="2581" width="10.28515625" style="1" customWidth="1"/>
    <col min="2582" max="2582" width="8.140625" style="1" bestFit="1" customWidth="1"/>
    <col min="2583" max="2583" width="9.28515625" style="1" bestFit="1" customWidth="1"/>
    <col min="2584" max="2584" width="10.28515625" style="1" customWidth="1"/>
    <col min="2585" max="2591" width="0" style="1" hidden="1" customWidth="1"/>
    <col min="2592" max="2818" width="9.140625" style="1"/>
    <col min="2819" max="2819" width="6" style="1" bestFit="1" customWidth="1"/>
    <col min="2820" max="2820" width="30.140625" style="1" customWidth="1"/>
    <col min="2821" max="2835" width="0" style="1" hidden="1" customWidth="1"/>
    <col min="2836" max="2836" width="9.85546875" style="1" customWidth="1"/>
    <col min="2837" max="2837" width="10.28515625" style="1" customWidth="1"/>
    <col min="2838" max="2838" width="8.140625" style="1" bestFit="1" customWidth="1"/>
    <col min="2839" max="2839" width="9.28515625" style="1" bestFit="1" customWidth="1"/>
    <col min="2840" max="2840" width="10.28515625" style="1" customWidth="1"/>
    <col min="2841" max="2847" width="0" style="1" hidden="1" customWidth="1"/>
    <col min="2848" max="3074" width="9.140625" style="1"/>
    <col min="3075" max="3075" width="6" style="1" bestFit="1" customWidth="1"/>
    <col min="3076" max="3076" width="30.140625" style="1" customWidth="1"/>
    <col min="3077" max="3091" width="0" style="1" hidden="1" customWidth="1"/>
    <col min="3092" max="3092" width="9.85546875" style="1" customWidth="1"/>
    <col min="3093" max="3093" width="10.28515625" style="1" customWidth="1"/>
    <col min="3094" max="3094" width="8.140625" style="1" bestFit="1" customWidth="1"/>
    <col min="3095" max="3095" width="9.28515625" style="1" bestFit="1" customWidth="1"/>
    <col min="3096" max="3096" width="10.28515625" style="1" customWidth="1"/>
    <col min="3097" max="3103" width="0" style="1" hidden="1" customWidth="1"/>
    <col min="3104" max="3330" width="9.140625" style="1"/>
    <col min="3331" max="3331" width="6" style="1" bestFit="1" customWidth="1"/>
    <col min="3332" max="3332" width="30.140625" style="1" customWidth="1"/>
    <col min="3333" max="3347" width="0" style="1" hidden="1" customWidth="1"/>
    <col min="3348" max="3348" width="9.85546875" style="1" customWidth="1"/>
    <col min="3349" max="3349" width="10.28515625" style="1" customWidth="1"/>
    <col min="3350" max="3350" width="8.140625" style="1" bestFit="1" customWidth="1"/>
    <col min="3351" max="3351" width="9.28515625" style="1" bestFit="1" customWidth="1"/>
    <col min="3352" max="3352" width="10.28515625" style="1" customWidth="1"/>
    <col min="3353" max="3359" width="0" style="1" hidden="1" customWidth="1"/>
    <col min="3360" max="3586" width="9.140625" style="1"/>
    <col min="3587" max="3587" width="6" style="1" bestFit="1" customWidth="1"/>
    <col min="3588" max="3588" width="30.140625" style="1" customWidth="1"/>
    <col min="3589" max="3603" width="0" style="1" hidden="1" customWidth="1"/>
    <col min="3604" max="3604" width="9.85546875" style="1" customWidth="1"/>
    <col min="3605" max="3605" width="10.28515625" style="1" customWidth="1"/>
    <col min="3606" max="3606" width="8.140625" style="1" bestFit="1" customWidth="1"/>
    <col min="3607" max="3607" width="9.28515625" style="1" bestFit="1" customWidth="1"/>
    <col min="3608" max="3608" width="10.28515625" style="1" customWidth="1"/>
    <col min="3609" max="3615" width="0" style="1" hidden="1" customWidth="1"/>
    <col min="3616" max="3842" width="9.140625" style="1"/>
    <col min="3843" max="3843" width="6" style="1" bestFit="1" customWidth="1"/>
    <col min="3844" max="3844" width="30.140625" style="1" customWidth="1"/>
    <col min="3845" max="3859" width="0" style="1" hidden="1" customWidth="1"/>
    <col min="3860" max="3860" width="9.85546875" style="1" customWidth="1"/>
    <col min="3861" max="3861" width="10.28515625" style="1" customWidth="1"/>
    <col min="3862" max="3862" width="8.140625" style="1" bestFit="1" customWidth="1"/>
    <col min="3863" max="3863" width="9.28515625" style="1" bestFit="1" customWidth="1"/>
    <col min="3864" max="3864" width="10.28515625" style="1" customWidth="1"/>
    <col min="3865" max="3871" width="0" style="1" hidden="1" customWidth="1"/>
    <col min="3872" max="4098" width="9.140625" style="1"/>
    <col min="4099" max="4099" width="6" style="1" bestFit="1" customWidth="1"/>
    <col min="4100" max="4100" width="30.140625" style="1" customWidth="1"/>
    <col min="4101" max="4115" width="0" style="1" hidden="1" customWidth="1"/>
    <col min="4116" max="4116" width="9.85546875" style="1" customWidth="1"/>
    <col min="4117" max="4117" width="10.28515625" style="1" customWidth="1"/>
    <col min="4118" max="4118" width="8.140625" style="1" bestFit="1" customWidth="1"/>
    <col min="4119" max="4119" width="9.28515625" style="1" bestFit="1" customWidth="1"/>
    <col min="4120" max="4120" width="10.28515625" style="1" customWidth="1"/>
    <col min="4121" max="4127" width="0" style="1" hidden="1" customWidth="1"/>
    <col min="4128" max="4354" width="9.140625" style="1"/>
    <col min="4355" max="4355" width="6" style="1" bestFit="1" customWidth="1"/>
    <col min="4356" max="4356" width="30.140625" style="1" customWidth="1"/>
    <col min="4357" max="4371" width="0" style="1" hidden="1" customWidth="1"/>
    <col min="4372" max="4372" width="9.85546875" style="1" customWidth="1"/>
    <col min="4373" max="4373" width="10.28515625" style="1" customWidth="1"/>
    <col min="4374" max="4374" width="8.140625" style="1" bestFit="1" customWidth="1"/>
    <col min="4375" max="4375" width="9.28515625" style="1" bestFit="1" customWidth="1"/>
    <col min="4376" max="4376" width="10.28515625" style="1" customWidth="1"/>
    <col min="4377" max="4383" width="0" style="1" hidden="1" customWidth="1"/>
    <col min="4384" max="4610" width="9.140625" style="1"/>
    <col min="4611" max="4611" width="6" style="1" bestFit="1" customWidth="1"/>
    <col min="4612" max="4612" width="30.140625" style="1" customWidth="1"/>
    <col min="4613" max="4627" width="0" style="1" hidden="1" customWidth="1"/>
    <col min="4628" max="4628" width="9.85546875" style="1" customWidth="1"/>
    <col min="4629" max="4629" width="10.28515625" style="1" customWidth="1"/>
    <col min="4630" max="4630" width="8.140625" style="1" bestFit="1" customWidth="1"/>
    <col min="4631" max="4631" width="9.28515625" style="1" bestFit="1" customWidth="1"/>
    <col min="4632" max="4632" width="10.28515625" style="1" customWidth="1"/>
    <col min="4633" max="4639" width="0" style="1" hidden="1" customWidth="1"/>
    <col min="4640" max="4866" width="9.140625" style="1"/>
    <col min="4867" max="4867" width="6" style="1" bestFit="1" customWidth="1"/>
    <col min="4868" max="4868" width="30.140625" style="1" customWidth="1"/>
    <col min="4869" max="4883" width="0" style="1" hidden="1" customWidth="1"/>
    <col min="4884" max="4884" width="9.85546875" style="1" customWidth="1"/>
    <col min="4885" max="4885" width="10.28515625" style="1" customWidth="1"/>
    <col min="4886" max="4886" width="8.140625" style="1" bestFit="1" customWidth="1"/>
    <col min="4887" max="4887" width="9.28515625" style="1" bestFit="1" customWidth="1"/>
    <col min="4888" max="4888" width="10.28515625" style="1" customWidth="1"/>
    <col min="4889" max="4895" width="0" style="1" hidden="1" customWidth="1"/>
    <col min="4896" max="5122" width="9.140625" style="1"/>
    <col min="5123" max="5123" width="6" style="1" bestFit="1" customWidth="1"/>
    <col min="5124" max="5124" width="30.140625" style="1" customWidth="1"/>
    <col min="5125" max="5139" width="0" style="1" hidden="1" customWidth="1"/>
    <col min="5140" max="5140" width="9.85546875" style="1" customWidth="1"/>
    <col min="5141" max="5141" width="10.28515625" style="1" customWidth="1"/>
    <col min="5142" max="5142" width="8.140625" style="1" bestFit="1" customWidth="1"/>
    <col min="5143" max="5143" width="9.28515625" style="1" bestFit="1" customWidth="1"/>
    <col min="5144" max="5144" width="10.28515625" style="1" customWidth="1"/>
    <col min="5145" max="5151" width="0" style="1" hidden="1" customWidth="1"/>
    <col min="5152" max="5378" width="9.140625" style="1"/>
    <col min="5379" max="5379" width="6" style="1" bestFit="1" customWidth="1"/>
    <col min="5380" max="5380" width="30.140625" style="1" customWidth="1"/>
    <col min="5381" max="5395" width="0" style="1" hidden="1" customWidth="1"/>
    <col min="5396" max="5396" width="9.85546875" style="1" customWidth="1"/>
    <col min="5397" max="5397" width="10.28515625" style="1" customWidth="1"/>
    <col min="5398" max="5398" width="8.140625" style="1" bestFit="1" customWidth="1"/>
    <col min="5399" max="5399" width="9.28515625" style="1" bestFit="1" customWidth="1"/>
    <col min="5400" max="5400" width="10.28515625" style="1" customWidth="1"/>
    <col min="5401" max="5407" width="0" style="1" hidden="1" customWidth="1"/>
    <col min="5408" max="5634" width="9.140625" style="1"/>
    <col min="5635" max="5635" width="6" style="1" bestFit="1" customWidth="1"/>
    <col min="5636" max="5636" width="30.140625" style="1" customWidth="1"/>
    <col min="5637" max="5651" width="0" style="1" hidden="1" customWidth="1"/>
    <col min="5652" max="5652" width="9.85546875" style="1" customWidth="1"/>
    <col min="5653" max="5653" width="10.28515625" style="1" customWidth="1"/>
    <col min="5654" max="5654" width="8.140625" style="1" bestFit="1" customWidth="1"/>
    <col min="5655" max="5655" width="9.28515625" style="1" bestFit="1" customWidth="1"/>
    <col min="5656" max="5656" width="10.28515625" style="1" customWidth="1"/>
    <col min="5657" max="5663" width="0" style="1" hidden="1" customWidth="1"/>
    <col min="5664" max="5890" width="9.140625" style="1"/>
    <col min="5891" max="5891" width="6" style="1" bestFit="1" customWidth="1"/>
    <col min="5892" max="5892" width="30.140625" style="1" customWidth="1"/>
    <col min="5893" max="5907" width="0" style="1" hidden="1" customWidth="1"/>
    <col min="5908" max="5908" width="9.85546875" style="1" customWidth="1"/>
    <col min="5909" max="5909" width="10.28515625" style="1" customWidth="1"/>
    <col min="5910" max="5910" width="8.140625" style="1" bestFit="1" customWidth="1"/>
    <col min="5911" max="5911" width="9.28515625" style="1" bestFit="1" customWidth="1"/>
    <col min="5912" max="5912" width="10.28515625" style="1" customWidth="1"/>
    <col min="5913" max="5919" width="0" style="1" hidden="1" customWidth="1"/>
    <col min="5920" max="6146" width="9.140625" style="1"/>
    <col min="6147" max="6147" width="6" style="1" bestFit="1" customWidth="1"/>
    <col min="6148" max="6148" width="30.140625" style="1" customWidth="1"/>
    <col min="6149" max="6163" width="0" style="1" hidden="1" customWidth="1"/>
    <col min="6164" max="6164" width="9.85546875" style="1" customWidth="1"/>
    <col min="6165" max="6165" width="10.28515625" style="1" customWidth="1"/>
    <col min="6166" max="6166" width="8.140625" style="1" bestFit="1" customWidth="1"/>
    <col min="6167" max="6167" width="9.28515625" style="1" bestFit="1" customWidth="1"/>
    <col min="6168" max="6168" width="10.28515625" style="1" customWidth="1"/>
    <col min="6169" max="6175" width="0" style="1" hidden="1" customWidth="1"/>
    <col min="6176" max="6402" width="9.140625" style="1"/>
    <col min="6403" max="6403" width="6" style="1" bestFit="1" customWidth="1"/>
    <col min="6404" max="6404" width="30.140625" style="1" customWidth="1"/>
    <col min="6405" max="6419" width="0" style="1" hidden="1" customWidth="1"/>
    <col min="6420" max="6420" width="9.85546875" style="1" customWidth="1"/>
    <col min="6421" max="6421" width="10.28515625" style="1" customWidth="1"/>
    <col min="6422" max="6422" width="8.140625" style="1" bestFit="1" customWidth="1"/>
    <col min="6423" max="6423" width="9.28515625" style="1" bestFit="1" customWidth="1"/>
    <col min="6424" max="6424" width="10.28515625" style="1" customWidth="1"/>
    <col min="6425" max="6431" width="0" style="1" hidden="1" customWidth="1"/>
    <col min="6432" max="6658" width="9.140625" style="1"/>
    <col min="6659" max="6659" width="6" style="1" bestFit="1" customWidth="1"/>
    <col min="6660" max="6660" width="30.140625" style="1" customWidth="1"/>
    <col min="6661" max="6675" width="0" style="1" hidden="1" customWidth="1"/>
    <col min="6676" max="6676" width="9.85546875" style="1" customWidth="1"/>
    <col min="6677" max="6677" width="10.28515625" style="1" customWidth="1"/>
    <col min="6678" max="6678" width="8.140625" style="1" bestFit="1" customWidth="1"/>
    <col min="6679" max="6679" width="9.28515625" style="1" bestFit="1" customWidth="1"/>
    <col min="6680" max="6680" width="10.28515625" style="1" customWidth="1"/>
    <col min="6681" max="6687" width="0" style="1" hidden="1" customWidth="1"/>
    <col min="6688" max="6914" width="9.140625" style="1"/>
    <col min="6915" max="6915" width="6" style="1" bestFit="1" customWidth="1"/>
    <col min="6916" max="6916" width="30.140625" style="1" customWidth="1"/>
    <col min="6917" max="6931" width="0" style="1" hidden="1" customWidth="1"/>
    <col min="6932" max="6932" width="9.85546875" style="1" customWidth="1"/>
    <col min="6933" max="6933" width="10.28515625" style="1" customWidth="1"/>
    <col min="6934" max="6934" width="8.140625" style="1" bestFit="1" customWidth="1"/>
    <col min="6935" max="6935" width="9.28515625" style="1" bestFit="1" customWidth="1"/>
    <col min="6936" max="6936" width="10.28515625" style="1" customWidth="1"/>
    <col min="6937" max="6943" width="0" style="1" hidden="1" customWidth="1"/>
    <col min="6944" max="7170" width="9.140625" style="1"/>
    <col min="7171" max="7171" width="6" style="1" bestFit="1" customWidth="1"/>
    <col min="7172" max="7172" width="30.140625" style="1" customWidth="1"/>
    <col min="7173" max="7187" width="0" style="1" hidden="1" customWidth="1"/>
    <col min="7188" max="7188" width="9.85546875" style="1" customWidth="1"/>
    <col min="7189" max="7189" width="10.28515625" style="1" customWidth="1"/>
    <col min="7190" max="7190" width="8.140625" style="1" bestFit="1" customWidth="1"/>
    <col min="7191" max="7191" width="9.28515625" style="1" bestFit="1" customWidth="1"/>
    <col min="7192" max="7192" width="10.28515625" style="1" customWidth="1"/>
    <col min="7193" max="7199" width="0" style="1" hidden="1" customWidth="1"/>
    <col min="7200" max="7426" width="9.140625" style="1"/>
    <col min="7427" max="7427" width="6" style="1" bestFit="1" customWidth="1"/>
    <col min="7428" max="7428" width="30.140625" style="1" customWidth="1"/>
    <col min="7429" max="7443" width="0" style="1" hidden="1" customWidth="1"/>
    <col min="7444" max="7444" width="9.85546875" style="1" customWidth="1"/>
    <col min="7445" max="7445" width="10.28515625" style="1" customWidth="1"/>
    <col min="7446" max="7446" width="8.140625" style="1" bestFit="1" customWidth="1"/>
    <col min="7447" max="7447" width="9.28515625" style="1" bestFit="1" customWidth="1"/>
    <col min="7448" max="7448" width="10.28515625" style="1" customWidth="1"/>
    <col min="7449" max="7455" width="0" style="1" hidden="1" customWidth="1"/>
    <col min="7456" max="7682" width="9.140625" style="1"/>
    <col min="7683" max="7683" width="6" style="1" bestFit="1" customWidth="1"/>
    <col min="7684" max="7684" width="30.140625" style="1" customWidth="1"/>
    <col min="7685" max="7699" width="0" style="1" hidden="1" customWidth="1"/>
    <col min="7700" max="7700" width="9.85546875" style="1" customWidth="1"/>
    <col min="7701" max="7701" width="10.28515625" style="1" customWidth="1"/>
    <col min="7702" max="7702" width="8.140625" style="1" bestFit="1" customWidth="1"/>
    <col min="7703" max="7703" width="9.28515625" style="1" bestFit="1" customWidth="1"/>
    <col min="7704" max="7704" width="10.28515625" style="1" customWidth="1"/>
    <col min="7705" max="7711" width="0" style="1" hidden="1" customWidth="1"/>
    <col min="7712" max="7938" width="9.140625" style="1"/>
    <col min="7939" max="7939" width="6" style="1" bestFit="1" customWidth="1"/>
    <col min="7940" max="7940" width="30.140625" style="1" customWidth="1"/>
    <col min="7941" max="7955" width="0" style="1" hidden="1" customWidth="1"/>
    <col min="7956" max="7956" width="9.85546875" style="1" customWidth="1"/>
    <col min="7957" max="7957" width="10.28515625" style="1" customWidth="1"/>
    <col min="7958" max="7958" width="8.140625" style="1" bestFit="1" customWidth="1"/>
    <col min="7959" max="7959" width="9.28515625" style="1" bestFit="1" customWidth="1"/>
    <col min="7960" max="7960" width="10.28515625" style="1" customWidth="1"/>
    <col min="7961" max="7967" width="0" style="1" hidden="1" customWidth="1"/>
    <col min="7968" max="8194" width="9.140625" style="1"/>
    <col min="8195" max="8195" width="6" style="1" bestFit="1" customWidth="1"/>
    <col min="8196" max="8196" width="30.140625" style="1" customWidth="1"/>
    <col min="8197" max="8211" width="0" style="1" hidden="1" customWidth="1"/>
    <col min="8212" max="8212" width="9.85546875" style="1" customWidth="1"/>
    <col min="8213" max="8213" width="10.28515625" style="1" customWidth="1"/>
    <col min="8214" max="8214" width="8.140625" style="1" bestFit="1" customWidth="1"/>
    <col min="8215" max="8215" width="9.28515625" style="1" bestFit="1" customWidth="1"/>
    <col min="8216" max="8216" width="10.28515625" style="1" customWidth="1"/>
    <col min="8217" max="8223" width="0" style="1" hidden="1" customWidth="1"/>
    <col min="8224" max="8450" width="9.140625" style="1"/>
    <col min="8451" max="8451" width="6" style="1" bestFit="1" customWidth="1"/>
    <col min="8452" max="8452" width="30.140625" style="1" customWidth="1"/>
    <col min="8453" max="8467" width="0" style="1" hidden="1" customWidth="1"/>
    <col min="8468" max="8468" width="9.85546875" style="1" customWidth="1"/>
    <col min="8469" max="8469" width="10.28515625" style="1" customWidth="1"/>
    <col min="8470" max="8470" width="8.140625" style="1" bestFit="1" customWidth="1"/>
    <col min="8471" max="8471" width="9.28515625" style="1" bestFit="1" customWidth="1"/>
    <col min="8472" max="8472" width="10.28515625" style="1" customWidth="1"/>
    <col min="8473" max="8479" width="0" style="1" hidden="1" customWidth="1"/>
    <col min="8480" max="8706" width="9.140625" style="1"/>
    <col min="8707" max="8707" width="6" style="1" bestFit="1" customWidth="1"/>
    <col min="8708" max="8708" width="30.140625" style="1" customWidth="1"/>
    <col min="8709" max="8723" width="0" style="1" hidden="1" customWidth="1"/>
    <col min="8724" max="8724" width="9.85546875" style="1" customWidth="1"/>
    <col min="8725" max="8725" width="10.28515625" style="1" customWidth="1"/>
    <col min="8726" max="8726" width="8.140625" style="1" bestFit="1" customWidth="1"/>
    <col min="8727" max="8727" width="9.28515625" style="1" bestFit="1" customWidth="1"/>
    <col min="8728" max="8728" width="10.28515625" style="1" customWidth="1"/>
    <col min="8729" max="8735" width="0" style="1" hidden="1" customWidth="1"/>
    <col min="8736" max="8962" width="9.140625" style="1"/>
    <col min="8963" max="8963" width="6" style="1" bestFit="1" customWidth="1"/>
    <col min="8964" max="8964" width="30.140625" style="1" customWidth="1"/>
    <col min="8965" max="8979" width="0" style="1" hidden="1" customWidth="1"/>
    <col min="8980" max="8980" width="9.85546875" style="1" customWidth="1"/>
    <col min="8981" max="8981" width="10.28515625" style="1" customWidth="1"/>
    <col min="8982" max="8982" width="8.140625" style="1" bestFit="1" customWidth="1"/>
    <col min="8983" max="8983" width="9.28515625" style="1" bestFit="1" customWidth="1"/>
    <col min="8984" max="8984" width="10.28515625" style="1" customWidth="1"/>
    <col min="8985" max="8991" width="0" style="1" hidden="1" customWidth="1"/>
    <col min="8992" max="9218" width="9.140625" style="1"/>
    <col min="9219" max="9219" width="6" style="1" bestFit="1" customWidth="1"/>
    <col min="9220" max="9220" width="30.140625" style="1" customWidth="1"/>
    <col min="9221" max="9235" width="0" style="1" hidden="1" customWidth="1"/>
    <col min="9236" max="9236" width="9.85546875" style="1" customWidth="1"/>
    <col min="9237" max="9237" width="10.28515625" style="1" customWidth="1"/>
    <col min="9238" max="9238" width="8.140625" style="1" bestFit="1" customWidth="1"/>
    <col min="9239" max="9239" width="9.28515625" style="1" bestFit="1" customWidth="1"/>
    <col min="9240" max="9240" width="10.28515625" style="1" customWidth="1"/>
    <col min="9241" max="9247" width="0" style="1" hidden="1" customWidth="1"/>
    <col min="9248" max="9474" width="9.140625" style="1"/>
    <col min="9475" max="9475" width="6" style="1" bestFit="1" customWidth="1"/>
    <col min="9476" max="9476" width="30.140625" style="1" customWidth="1"/>
    <col min="9477" max="9491" width="0" style="1" hidden="1" customWidth="1"/>
    <col min="9492" max="9492" width="9.85546875" style="1" customWidth="1"/>
    <col min="9493" max="9493" width="10.28515625" style="1" customWidth="1"/>
    <col min="9494" max="9494" width="8.140625" style="1" bestFit="1" customWidth="1"/>
    <col min="9495" max="9495" width="9.28515625" style="1" bestFit="1" customWidth="1"/>
    <col min="9496" max="9496" width="10.28515625" style="1" customWidth="1"/>
    <col min="9497" max="9503" width="0" style="1" hidden="1" customWidth="1"/>
    <col min="9504" max="9730" width="9.140625" style="1"/>
    <col min="9731" max="9731" width="6" style="1" bestFit="1" customWidth="1"/>
    <col min="9732" max="9732" width="30.140625" style="1" customWidth="1"/>
    <col min="9733" max="9747" width="0" style="1" hidden="1" customWidth="1"/>
    <col min="9748" max="9748" width="9.85546875" style="1" customWidth="1"/>
    <col min="9749" max="9749" width="10.28515625" style="1" customWidth="1"/>
    <col min="9750" max="9750" width="8.140625" style="1" bestFit="1" customWidth="1"/>
    <col min="9751" max="9751" width="9.28515625" style="1" bestFit="1" customWidth="1"/>
    <col min="9752" max="9752" width="10.28515625" style="1" customWidth="1"/>
    <col min="9753" max="9759" width="0" style="1" hidden="1" customWidth="1"/>
    <col min="9760" max="9986" width="9.140625" style="1"/>
    <col min="9987" max="9987" width="6" style="1" bestFit="1" customWidth="1"/>
    <col min="9988" max="9988" width="30.140625" style="1" customWidth="1"/>
    <col min="9989" max="10003" width="0" style="1" hidden="1" customWidth="1"/>
    <col min="10004" max="10004" width="9.85546875" style="1" customWidth="1"/>
    <col min="10005" max="10005" width="10.28515625" style="1" customWidth="1"/>
    <col min="10006" max="10006" width="8.140625" style="1" bestFit="1" customWidth="1"/>
    <col min="10007" max="10007" width="9.28515625" style="1" bestFit="1" customWidth="1"/>
    <col min="10008" max="10008" width="10.28515625" style="1" customWidth="1"/>
    <col min="10009" max="10015" width="0" style="1" hidden="1" customWidth="1"/>
    <col min="10016" max="10242" width="9.140625" style="1"/>
    <col min="10243" max="10243" width="6" style="1" bestFit="1" customWidth="1"/>
    <col min="10244" max="10244" width="30.140625" style="1" customWidth="1"/>
    <col min="10245" max="10259" width="0" style="1" hidden="1" customWidth="1"/>
    <col min="10260" max="10260" width="9.85546875" style="1" customWidth="1"/>
    <col min="10261" max="10261" width="10.28515625" style="1" customWidth="1"/>
    <col min="10262" max="10262" width="8.140625" style="1" bestFit="1" customWidth="1"/>
    <col min="10263" max="10263" width="9.28515625" style="1" bestFit="1" customWidth="1"/>
    <col min="10264" max="10264" width="10.28515625" style="1" customWidth="1"/>
    <col min="10265" max="10271" width="0" style="1" hidden="1" customWidth="1"/>
    <col min="10272" max="10498" width="9.140625" style="1"/>
    <col min="10499" max="10499" width="6" style="1" bestFit="1" customWidth="1"/>
    <col min="10500" max="10500" width="30.140625" style="1" customWidth="1"/>
    <col min="10501" max="10515" width="0" style="1" hidden="1" customWidth="1"/>
    <col min="10516" max="10516" width="9.85546875" style="1" customWidth="1"/>
    <col min="10517" max="10517" width="10.28515625" style="1" customWidth="1"/>
    <col min="10518" max="10518" width="8.140625" style="1" bestFit="1" customWidth="1"/>
    <col min="10519" max="10519" width="9.28515625" style="1" bestFit="1" customWidth="1"/>
    <col min="10520" max="10520" width="10.28515625" style="1" customWidth="1"/>
    <col min="10521" max="10527" width="0" style="1" hidden="1" customWidth="1"/>
    <col min="10528" max="10754" width="9.140625" style="1"/>
    <col min="10755" max="10755" width="6" style="1" bestFit="1" customWidth="1"/>
    <col min="10756" max="10756" width="30.140625" style="1" customWidth="1"/>
    <col min="10757" max="10771" width="0" style="1" hidden="1" customWidth="1"/>
    <col min="10772" max="10772" width="9.85546875" style="1" customWidth="1"/>
    <col min="10773" max="10773" width="10.28515625" style="1" customWidth="1"/>
    <col min="10774" max="10774" width="8.140625" style="1" bestFit="1" customWidth="1"/>
    <col min="10775" max="10775" width="9.28515625" style="1" bestFit="1" customWidth="1"/>
    <col min="10776" max="10776" width="10.28515625" style="1" customWidth="1"/>
    <col min="10777" max="10783" width="0" style="1" hidden="1" customWidth="1"/>
    <col min="10784" max="11010" width="9.140625" style="1"/>
    <col min="11011" max="11011" width="6" style="1" bestFit="1" customWidth="1"/>
    <col min="11012" max="11012" width="30.140625" style="1" customWidth="1"/>
    <col min="11013" max="11027" width="0" style="1" hidden="1" customWidth="1"/>
    <col min="11028" max="11028" width="9.85546875" style="1" customWidth="1"/>
    <col min="11029" max="11029" width="10.28515625" style="1" customWidth="1"/>
    <col min="11030" max="11030" width="8.140625" style="1" bestFit="1" customWidth="1"/>
    <col min="11031" max="11031" width="9.28515625" style="1" bestFit="1" customWidth="1"/>
    <col min="11032" max="11032" width="10.28515625" style="1" customWidth="1"/>
    <col min="11033" max="11039" width="0" style="1" hidden="1" customWidth="1"/>
    <col min="11040" max="11266" width="9.140625" style="1"/>
    <col min="11267" max="11267" width="6" style="1" bestFit="1" customWidth="1"/>
    <col min="11268" max="11268" width="30.140625" style="1" customWidth="1"/>
    <col min="11269" max="11283" width="0" style="1" hidden="1" customWidth="1"/>
    <col min="11284" max="11284" width="9.85546875" style="1" customWidth="1"/>
    <col min="11285" max="11285" width="10.28515625" style="1" customWidth="1"/>
    <col min="11286" max="11286" width="8.140625" style="1" bestFit="1" customWidth="1"/>
    <col min="11287" max="11287" width="9.28515625" style="1" bestFit="1" customWidth="1"/>
    <col min="11288" max="11288" width="10.28515625" style="1" customWidth="1"/>
    <col min="11289" max="11295" width="0" style="1" hidden="1" customWidth="1"/>
    <col min="11296" max="11522" width="9.140625" style="1"/>
    <col min="11523" max="11523" width="6" style="1" bestFit="1" customWidth="1"/>
    <col min="11524" max="11524" width="30.140625" style="1" customWidth="1"/>
    <col min="11525" max="11539" width="0" style="1" hidden="1" customWidth="1"/>
    <col min="11540" max="11540" width="9.85546875" style="1" customWidth="1"/>
    <col min="11541" max="11541" width="10.28515625" style="1" customWidth="1"/>
    <col min="11542" max="11542" width="8.140625" style="1" bestFit="1" customWidth="1"/>
    <col min="11543" max="11543" width="9.28515625" style="1" bestFit="1" customWidth="1"/>
    <col min="11544" max="11544" width="10.28515625" style="1" customWidth="1"/>
    <col min="11545" max="11551" width="0" style="1" hidden="1" customWidth="1"/>
    <col min="11552" max="11778" width="9.140625" style="1"/>
    <col min="11779" max="11779" width="6" style="1" bestFit="1" customWidth="1"/>
    <col min="11780" max="11780" width="30.140625" style="1" customWidth="1"/>
    <col min="11781" max="11795" width="0" style="1" hidden="1" customWidth="1"/>
    <col min="11796" max="11796" width="9.85546875" style="1" customWidth="1"/>
    <col min="11797" max="11797" width="10.28515625" style="1" customWidth="1"/>
    <col min="11798" max="11798" width="8.140625" style="1" bestFit="1" customWidth="1"/>
    <col min="11799" max="11799" width="9.28515625" style="1" bestFit="1" customWidth="1"/>
    <col min="11800" max="11800" width="10.28515625" style="1" customWidth="1"/>
    <col min="11801" max="11807" width="0" style="1" hidden="1" customWidth="1"/>
    <col min="11808" max="12034" width="9.140625" style="1"/>
    <col min="12035" max="12035" width="6" style="1" bestFit="1" customWidth="1"/>
    <col min="12036" max="12036" width="30.140625" style="1" customWidth="1"/>
    <col min="12037" max="12051" width="0" style="1" hidden="1" customWidth="1"/>
    <col min="12052" max="12052" width="9.85546875" style="1" customWidth="1"/>
    <col min="12053" max="12053" width="10.28515625" style="1" customWidth="1"/>
    <col min="12054" max="12054" width="8.140625" style="1" bestFit="1" customWidth="1"/>
    <col min="12055" max="12055" width="9.28515625" style="1" bestFit="1" customWidth="1"/>
    <col min="12056" max="12056" width="10.28515625" style="1" customWidth="1"/>
    <col min="12057" max="12063" width="0" style="1" hidden="1" customWidth="1"/>
    <col min="12064" max="12290" width="9.140625" style="1"/>
    <col min="12291" max="12291" width="6" style="1" bestFit="1" customWidth="1"/>
    <col min="12292" max="12292" width="30.140625" style="1" customWidth="1"/>
    <col min="12293" max="12307" width="0" style="1" hidden="1" customWidth="1"/>
    <col min="12308" max="12308" width="9.85546875" style="1" customWidth="1"/>
    <col min="12309" max="12309" width="10.28515625" style="1" customWidth="1"/>
    <col min="12310" max="12310" width="8.140625" style="1" bestFit="1" customWidth="1"/>
    <col min="12311" max="12311" width="9.28515625" style="1" bestFit="1" customWidth="1"/>
    <col min="12312" max="12312" width="10.28515625" style="1" customWidth="1"/>
    <col min="12313" max="12319" width="0" style="1" hidden="1" customWidth="1"/>
    <col min="12320" max="12546" width="9.140625" style="1"/>
    <col min="12547" max="12547" width="6" style="1" bestFit="1" customWidth="1"/>
    <col min="12548" max="12548" width="30.140625" style="1" customWidth="1"/>
    <col min="12549" max="12563" width="0" style="1" hidden="1" customWidth="1"/>
    <col min="12564" max="12564" width="9.85546875" style="1" customWidth="1"/>
    <col min="12565" max="12565" width="10.28515625" style="1" customWidth="1"/>
    <col min="12566" max="12566" width="8.140625" style="1" bestFit="1" customWidth="1"/>
    <col min="12567" max="12567" width="9.28515625" style="1" bestFit="1" customWidth="1"/>
    <col min="12568" max="12568" width="10.28515625" style="1" customWidth="1"/>
    <col min="12569" max="12575" width="0" style="1" hidden="1" customWidth="1"/>
    <col min="12576" max="12802" width="9.140625" style="1"/>
    <col min="12803" max="12803" width="6" style="1" bestFit="1" customWidth="1"/>
    <col min="12804" max="12804" width="30.140625" style="1" customWidth="1"/>
    <col min="12805" max="12819" width="0" style="1" hidden="1" customWidth="1"/>
    <col min="12820" max="12820" width="9.85546875" style="1" customWidth="1"/>
    <col min="12821" max="12821" width="10.28515625" style="1" customWidth="1"/>
    <col min="12822" max="12822" width="8.140625" style="1" bestFit="1" customWidth="1"/>
    <col min="12823" max="12823" width="9.28515625" style="1" bestFit="1" customWidth="1"/>
    <col min="12824" max="12824" width="10.28515625" style="1" customWidth="1"/>
    <col min="12825" max="12831" width="0" style="1" hidden="1" customWidth="1"/>
    <col min="12832" max="13058" width="9.140625" style="1"/>
    <col min="13059" max="13059" width="6" style="1" bestFit="1" customWidth="1"/>
    <col min="13060" max="13060" width="30.140625" style="1" customWidth="1"/>
    <col min="13061" max="13075" width="0" style="1" hidden="1" customWidth="1"/>
    <col min="13076" max="13076" width="9.85546875" style="1" customWidth="1"/>
    <col min="13077" max="13077" width="10.28515625" style="1" customWidth="1"/>
    <col min="13078" max="13078" width="8.140625" style="1" bestFit="1" customWidth="1"/>
    <col min="13079" max="13079" width="9.28515625" style="1" bestFit="1" customWidth="1"/>
    <col min="13080" max="13080" width="10.28515625" style="1" customWidth="1"/>
    <col min="13081" max="13087" width="0" style="1" hidden="1" customWidth="1"/>
    <col min="13088" max="13314" width="9.140625" style="1"/>
    <col min="13315" max="13315" width="6" style="1" bestFit="1" customWidth="1"/>
    <col min="13316" max="13316" width="30.140625" style="1" customWidth="1"/>
    <col min="13317" max="13331" width="0" style="1" hidden="1" customWidth="1"/>
    <col min="13332" max="13332" width="9.85546875" style="1" customWidth="1"/>
    <col min="13333" max="13333" width="10.28515625" style="1" customWidth="1"/>
    <col min="13334" max="13334" width="8.140625" style="1" bestFit="1" customWidth="1"/>
    <col min="13335" max="13335" width="9.28515625" style="1" bestFit="1" customWidth="1"/>
    <col min="13336" max="13336" width="10.28515625" style="1" customWidth="1"/>
    <col min="13337" max="13343" width="0" style="1" hidden="1" customWidth="1"/>
    <col min="13344" max="13570" width="9.140625" style="1"/>
    <col min="13571" max="13571" width="6" style="1" bestFit="1" customWidth="1"/>
    <col min="13572" max="13572" width="30.140625" style="1" customWidth="1"/>
    <col min="13573" max="13587" width="0" style="1" hidden="1" customWidth="1"/>
    <col min="13588" max="13588" width="9.85546875" style="1" customWidth="1"/>
    <col min="13589" max="13589" width="10.28515625" style="1" customWidth="1"/>
    <col min="13590" max="13590" width="8.140625" style="1" bestFit="1" customWidth="1"/>
    <col min="13591" max="13591" width="9.28515625" style="1" bestFit="1" customWidth="1"/>
    <col min="13592" max="13592" width="10.28515625" style="1" customWidth="1"/>
    <col min="13593" max="13599" width="0" style="1" hidden="1" customWidth="1"/>
    <col min="13600" max="13826" width="9.140625" style="1"/>
    <col min="13827" max="13827" width="6" style="1" bestFit="1" customWidth="1"/>
    <col min="13828" max="13828" width="30.140625" style="1" customWidth="1"/>
    <col min="13829" max="13843" width="0" style="1" hidden="1" customWidth="1"/>
    <col min="13844" max="13844" width="9.85546875" style="1" customWidth="1"/>
    <col min="13845" max="13845" width="10.28515625" style="1" customWidth="1"/>
    <col min="13846" max="13846" width="8.140625" style="1" bestFit="1" customWidth="1"/>
    <col min="13847" max="13847" width="9.28515625" style="1" bestFit="1" customWidth="1"/>
    <col min="13848" max="13848" width="10.28515625" style="1" customWidth="1"/>
    <col min="13849" max="13855" width="0" style="1" hidden="1" customWidth="1"/>
    <col min="13856" max="14082" width="9.140625" style="1"/>
    <col min="14083" max="14083" width="6" style="1" bestFit="1" customWidth="1"/>
    <col min="14084" max="14084" width="30.140625" style="1" customWidth="1"/>
    <col min="14085" max="14099" width="0" style="1" hidden="1" customWidth="1"/>
    <col min="14100" max="14100" width="9.85546875" style="1" customWidth="1"/>
    <col min="14101" max="14101" width="10.28515625" style="1" customWidth="1"/>
    <col min="14102" max="14102" width="8.140625" style="1" bestFit="1" customWidth="1"/>
    <col min="14103" max="14103" width="9.28515625" style="1" bestFit="1" customWidth="1"/>
    <col min="14104" max="14104" width="10.28515625" style="1" customWidth="1"/>
    <col min="14105" max="14111" width="0" style="1" hidden="1" customWidth="1"/>
    <col min="14112" max="14338" width="9.140625" style="1"/>
    <col min="14339" max="14339" width="6" style="1" bestFit="1" customWidth="1"/>
    <col min="14340" max="14340" width="30.140625" style="1" customWidth="1"/>
    <col min="14341" max="14355" width="0" style="1" hidden="1" customWidth="1"/>
    <col min="14356" max="14356" width="9.85546875" style="1" customWidth="1"/>
    <col min="14357" max="14357" width="10.28515625" style="1" customWidth="1"/>
    <col min="14358" max="14358" width="8.140625" style="1" bestFit="1" customWidth="1"/>
    <col min="14359" max="14359" width="9.28515625" style="1" bestFit="1" customWidth="1"/>
    <col min="14360" max="14360" width="10.28515625" style="1" customWidth="1"/>
    <col min="14361" max="14367" width="0" style="1" hidden="1" customWidth="1"/>
    <col min="14368" max="14594" width="9.140625" style="1"/>
    <col min="14595" max="14595" width="6" style="1" bestFit="1" customWidth="1"/>
    <col min="14596" max="14596" width="30.140625" style="1" customWidth="1"/>
    <col min="14597" max="14611" width="0" style="1" hidden="1" customWidth="1"/>
    <col min="14612" max="14612" width="9.85546875" style="1" customWidth="1"/>
    <col min="14613" max="14613" width="10.28515625" style="1" customWidth="1"/>
    <col min="14614" max="14614" width="8.140625" style="1" bestFit="1" customWidth="1"/>
    <col min="14615" max="14615" width="9.28515625" style="1" bestFit="1" customWidth="1"/>
    <col min="14616" max="14616" width="10.28515625" style="1" customWidth="1"/>
    <col min="14617" max="14623" width="0" style="1" hidden="1" customWidth="1"/>
    <col min="14624" max="14850" width="9.140625" style="1"/>
    <col min="14851" max="14851" width="6" style="1" bestFit="1" customWidth="1"/>
    <col min="14852" max="14852" width="30.140625" style="1" customWidth="1"/>
    <col min="14853" max="14867" width="0" style="1" hidden="1" customWidth="1"/>
    <col min="14868" max="14868" width="9.85546875" style="1" customWidth="1"/>
    <col min="14869" max="14869" width="10.28515625" style="1" customWidth="1"/>
    <col min="14870" max="14870" width="8.140625" style="1" bestFit="1" customWidth="1"/>
    <col min="14871" max="14871" width="9.28515625" style="1" bestFit="1" customWidth="1"/>
    <col min="14872" max="14872" width="10.28515625" style="1" customWidth="1"/>
    <col min="14873" max="14879" width="0" style="1" hidden="1" customWidth="1"/>
    <col min="14880" max="15106" width="9.140625" style="1"/>
    <col min="15107" max="15107" width="6" style="1" bestFit="1" customWidth="1"/>
    <col min="15108" max="15108" width="30.140625" style="1" customWidth="1"/>
    <col min="15109" max="15123" width="0" style="1" hidden="1" customWidth="1"/>
    <col min="15124" max="15124" width="9.85546875" style="1" customWidth="1"/>
    <col min="15125" max="15125" width="10.28515625" style="1" customWidth="1"/>
    <col min="15126" max="15126" width="8.140625" style="1" bestFit="1" customWidth="1"/>
    <col min="15127" max="15127" width="9.28515625" style="1" bestFit="1" customWidth="1"/>
    <col min="15128" max="15128" width="10.28515625" style="1" customWidth="1"/>
    <col min="15129" max="15135" width="0" style="1" hidden="1" customWidth="1"/>
    <col min="15136" max="15362" width="9.140625" style="1"/>
    <col min="15363" max="15363" width="6" style="1" bestFit="1" customWidth="1"/>
    <col min="15364" max="15364" width="30.140625" style="1" customWidth="1"/>
    <col min="15365" max="15379" width="0" style="1" hidden="1" customWidth="1"/>
    <col min="15380" max="15380" width="9.85546875" style="1" customWidth="1"/>
    <col min="15381" max="15381" width="10.28515625" style="1" customWidth="1"/>
    <col min="15382" max="15382" width="8.140625" style="1" bestFit="1" customWidth="1"/>
    <col min="15383" max="15383" width="9.28515625" style="1" bestFit="1" customWidth="1"/>
    <col min="15384" max="15384" width="10.28515625" style="1" customWidth="1"/>
    <col min="15385" max="15391" width="0" style="1" hidden="1" customWidth="1"/>
    <col min="15392" max="15618" width="9.140625" style="1"/>
    <col min="15619" max="15619" width="6" style="1" bestFit="1" customWidth="1"/>
    <col min="15620" max="15620" width="30.140625" style="1" customWidth="1"/>
    <col min="15621" max="15635" width="0" style="1" hidden="1" customWidth="1"/>
    <col min="15636" max="15636" width="9.85546875" style="1" customWidth="1"/>
    <col min="15637" max="15637" width="10.28515625" style="1" customWidth="1"/>
    <col min="15638" max="15638" width="8.140625" style="1" bestFit="1" customWidth="1"/>
    <col min="15639" max="15639" width="9.28515625" style="1" bestFit="1" customWidth="1"/>
    <col min="15640" max="15640" width="10.28515625" style="1" customWidth="1"/>
    <col min="15641" max="15647" width="0" style="1" hidden="1" customWidth="1"/>
    <col min="15648" max="15874" width="9.140625" style="1"/>
    <col min="15875" max="15875" width="6" style="1" bestFit="1" customWidth="1"/>
    <col min="15876" max="15876" width="30.140625" style="1" customWidth="1"/>
    <col min="15877" max="15891" width="0" style="1" hidden="1" customWidth="1"/>
    <col min="15892" max="15892" width="9.85546875" style="1" customWidth="1"/>
    <col min="15893" max="15893" width="10.28515625" style="1" customWidth="1"/>
    <col min="15894" max="15894" width="8.140625" style="1" bestFit="1" customWidth="1"/>
    <col min="15895" max="15895" width="9.28515625" style="1" bestFit="1" customWidth="1"/>
    <col min="15896" max="15896" width="10.28515625" style="1" customWidth="1"/>
    <col min="15897" max="15903" width="0" style="1" hidden="1" customWidth="1"/>
    <col min="15904" max="16130" width="9.140625" style="1"/>
    <col min="16131" max="16131" width="6" style="1" bestFit="1" customWidth="1"/>
    <col min="16132" max="16132" width="30.140625" style="1" customWidth="1"/>
    <col min="16133" max="16147" width="0" style="1" hidden="1" customWidth="1"/>
    <col min="16148" max="16148" width="9.85546875" style="1" customWidth="1"/>
    <col min="16149" max="16149" width="10.28515625" style="1" customWidth="1"/>
    <col min="16150" max="16150" width="8.140625" style="1" bestFit="1" customWidth="1"/>
    <col min="16151" max="16151" width="9.28515625" style="1" bestFit="1" customWidth="1"/>
    <col min="16152" max="16152" width="10.28515625" style="1" customWidth="1"/>
    <col min="16153" max="16159" width="0" style="1" hidden="1" customWidth="1"/>
    <col min="16160" max="16384" width="9.140625" style="1"/>
  </cols>
  <sheetData>
    <row r="1" spans="3:28" ht="14.25" customHeight="1" x14ac:dyDescent="0.25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3:28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3:28" x14ac:dyDescent="0.25">
      <c r="C3" s="4"/>
      <c r="D3" s="4" t="s">
        <v>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 t="s">
        <v>2</v>
      </c>
      <c r="T3" s="4"/>
      <c r="U3" s="4"/>
      <c r="V3" s="4"/>
      <c r="W3" s="4"/>
      <c r="X3" s="5"/>
    </row>
    <row r="4" spans="3:28" ht="24.95" customHeight="1" x14ac:dyDescent="0.25">
      <c r="C4" s="6" t="s">
        <v>3</v>
      </c>
      <c r="D4" s="6" t="s">
        <v>4</v>
      </c>
      <c r="E4" s="7" t="s">
        <v>5</v>
      </c>
      <c r="F4" s="8"/>
      <c r="G4" s="8"/>
      <c r="H4" s="8"/>
      <c r="I4" s="9"/>
      <c r="J4" s="7" t="s">
        <v>6</v>
      </c>
      <c r="K4" s="8"/>
      <c r="L4" s="8"/>
      <c r="M4" s="8"/>
      <c r="N4" s="9"/>
      <c r="O4" s="7" t="s">
        <v>7</v>
      </c>
      <c r="P4" s="8"/>
      <c r="Q4" s="8"/>
      <c r="R4" s="8"/>
      <c r="S4" s="9"/>
      <c r="T4" s="7" t="s">
        <v>8</v>
      </c>
      <c r="U4" s="8"/>
      <c r="V4" s="8"/>
      <c r="W4" s="8"/>
      <c r="X4" s="9"/>
    </row>
    <row r="5" spans="3:28" ht="24.95" customHeight="1" x14ac:dyDescent="0.25">
      <c r="C5" s="10"/>
      <c r="D5" s="10"/>
      <c r="E5" s="7" t="s">
        <v>9</v>
      </c>
      <c r="F5" s="9"/>
      <c r="G5" s="7" t="s">
        <v>10</v>
      </c>
      <c r="H5" s="9"/>
      <c r="I5" s="11" t="s">
        <v>11</v>
      </c>
      <c r="J5" s="7" t="s">
        <v>9</v>
      </c>
      <c r="K5" s="9"/>
      <c r="L5" s="7" t="s">
        <v>10</v>
      </c>
      <c r="M5" s="9"/>
      <c r="N5" s="11" t="s">
        <v>11</v>
      </c>
      <c r="O5" s="7" t="s">
        <v>9</v>
      </c>
      <c r="P5" s="9"/>
      <c r="Q5" s="7" t="s">
        <v>10</v>
      </c>
      <c r="R5" s="9"/>
      <c r="S5" s="11" t="s">
        <v>11</v>
      </c>
      <c r="T5" s="7" t="s">
        <v>9</v>
      </c>
      <c r="U5" s="9"/>
      <c r="V5" s="7" t="s">
        <v>10</v>
      </c>
      <c r="W5" s="9"/>
      <c r="X5" s="12" t="s">
        <v>11</v>
      </c>
    </row>
    <row r="6" spans="3:28" ht="24.95" customHeight="1" x14ac:dyDescent="0.25">
      <c r="C6" s="10"/>
      <c r="D6" s="10"/>
      <c r="E6" s="13" t="s">
        <v>12</v>
      </c>
      <c r="F6" s="13" t="s">
        <v>13</v>
      </c>
      <c r="G6" s="13" t="s">
        <v>12</v>
      </c>
      <c r="H6" s="13" t="s">
        <v>13</v>
      </c>
      <c r="I6" s="14"/>
      <c r="J6" s="13" t="s">
        <v>12</v>
      </c>
      <c r="K6" s="13" t="s">
        <v>13</v>
      </c>
      <c r="L6" s="13" t="s">
        <v>12</v>
      </c>
      <c r="M6" s="13" t="s">
        <v>13</v>
      </c>
      <c r="N6" s="14"/>
      <c r="O6" s="13" t="s">
        <v>12</v>
      </c>
      <c r="P6" s="13" t="s">
        <v>13</v>
      </c>
      <c r="Q6" s="13" t="s">
        <v>12</v>
      </c>
      <c r="R6" s="13" t="s">
        <v>13</v>
      </c>
      <c r="S6" s="14"/>
      <c r="T6" s="13" t="s">
        <v>12</v>
      </c>
      <c r="U6" s="13" t="s">
        <v>13</v>
      </c>
      <c r="V6" s="13" t="s">
        <v>12</v>
      </c>
      <c r="W6" s="13" t="s">
        <v>13</v>
      </c>
      <c r="X6" s="15"/>
      <c r="Z6" s="1" t="s">
        <v>14</v>
      </c>
      <c r="AA6" s="1" t="s">
        <v>15</v>
      </c>
      <c r="AB6" s="1" t="s">
        <v>16</v>
      </c>
    </row>
    <row r="7" spans="3:28" ht="15" customHeight="1" x14ac:dyDescent="0.25">
      <c r="C7" s="16">
        <v>1</v>
      </c>
      <c r="D7" s="17" t="s">
        <v>17</v>
      </c>
      <c r="E7" s="18"/>
      <c r="F7" s="17"/>
      <c r="G7" s="17">
        <v>17036</v>
      </c>
      <c r="H7" s="17">
        <v>80849.55</v>
      </c>
      <c r="I7" s="17"/>
      <c r="J7" s="17"/>
      <c r="K7" s="17"/>
      <c r="L7" s="17">
        <v>1125</v>
      </c>
      <c r="M7" s="17">
        <v>3389</v>
      </c>
      <c r="N7" s="17"/>
      <c r="O7" s="17"/>
      <c r="P7" s="17"/>
      <c r="Q7" s="17">
        <v>51</v>
      </c>
      <c r="R7" s="17">
        <v>207.54</v>
      </c>
      <c r="S7" s="17"/>
      <c r="T7" s="17">
        <v>64690</v>
      </c>
      <c r="U7" s="17">
        <v>118217.37</v>
      </c>
      <c r="V7" s="17">
        <v>23812</v>
      </c>
      <c r="W7" s="17">
        <v>90210.540000000008</v>
      </c>
      <c r="X7" s="19">
        <f>W7*100/U7</f>
        <v>76.309039864446319</v>
      </c>
      <c r="Y7" s="20" t="s">
        <v>18</v>
      </c>
      <c r="Z7" s="20">
        <v>141826</v>
      </c>
      <c r="AA7" s="20">
        <v>148.5586793480538</v>
      </c>
      <c r="AB7" s="20">
        <f>W7-Z7</f>
        <v>-51615.459999999992</v>
      </c>
    </row>
    <row r="8" spans="3:28" ht="15" customHeight="1" x14ac:dyDescent="0.25">
      <c r="C8" s="16">
        <v>2</v>
      </c>
      <c r="D8" s="21" t="s">
        <v>19</v>
      </c>
      <c r="E8" s="22"/>
      <c r="F8" s="23"/>
      <c r="G8" s="24">
        <v>1310</v>
      </c>
      <c r="H8" s="24">
        <v>2173</v>
      </c>
      <c r="I8" s="25"/>
      <c r="J8" s="25"/>
      <c r="K8" s="25"/>
      <c r="L8" s="24">
        <v>0</v>
      </c>
      <c r="M8" s="24">
        <v>0</v>
      </c>
      <c r="N8" s="25"/>
      <c r="O8" s="25"/>
      <c r="P8" s="25"/>
      <c r="Q8" s="25">
        <v>4</v>
      </c>
      <c r="R8" s="25">
        <v>3012</v>
      </c>
      <c r="S8" s="26"/>
      <c r="T8" s="25">
        <v>1392</v>
      </c>
      <c r="U8" s="25">
        <v>2926.75</v>
      </c>
      <c r="V8" s="25">
        <v>1314</v>
      </c>
      <c r="W8" s="25">
        <v>5185</v>
      </c>
      <c r="X8" s="19">
        <f>W8*100/U8</f>
        <v>177.15896472196121</v>
      </c>
      <c r="Y8" s="1" t="s">
        <v>20</v>
      </c>
      <c r="Z8" s="1">
        <v>1199</v>
      </c>
      <c r="AA8" s="1">
        <v>60.708860759493668</v>
      </c>
      <c r="AB8" s="1">
        <f t="shared" ref="AB8:AB63" si="0">W8-Z8</f>
        <v>3986</v>
      </c>
    </row>
    <row r="9" spans="3:28" ht="15" customHeight="1" x14ac:dyDescent="0.25">
      <c r="C9" s="16">
        <v>3</v>
      </c>
      <c r="D9" s="21" t="s">
        <v>21</v>
      </c>
      <c r="E9" s="27"/>
      <c r="F9" s="28"/>
      <c r="G9" s="28">
        <v>24830</v>
      </c>
      <c r="H9" s="28">
        <v>48234.79</v>
      </c>
      <c r="I9" s="28"/>
      <c r="J9" s="28"/>
      <c r="K9" s="28"/>
      <c r="L9" s="28">
        <v>3822</v>
      </c>
      <c r="M9" s="28">
        <v>38403</v>
      </c>
      <c r="N9" s="28"/>
      <c r="O9" s="28"/>
      <c r="P9" s="28"/>
      <c r="Q9" s="28">
        <v>1107</v>
      </c>
      <c r="R9" s="28">
        <v>7654.26</v>
      </c>
      <c r="S9" s="28"/>
      <c r="T9" s="28">
        <v>43453</v>
      </c>
      <c r="U9" s="28">
        <v>99063.12</v>
      </c>
      <c r="V9" s="28">
        <v>29759</v>
      </c>
      <c r="W9" s="28">
        <v>94292.049999999988</v>
      </c>
      <c r="X9" s="19">
        <f t="shared" ref="X9:X63" si="1">W9*100/U9</f>
        <v>95.183808060961525</v>
      </c>
      <c r="Y9" s="1" t="s">
        <v>22</v>
      </c>
      <c r="Z9" s="1">
        <v>86881</v>
      </c>
      <c r="AA9" s="1">
        <v>112.53578228825305</v>
      </c>
      <c r="AB9" s="1">
        <f t="shared" si="0"/>
        <v>7411.0499999999884</v>
      </c>
    </row>
    <row r="10" spans="3:28" ht="15" customHeight="1" x14ac:dyDescent="0.25">
      <c r="C10" s="16">
        <v>4</v>
      </c>
      <c r="D10" s="21" t="s">
        <v>23</v>
      </c>
      <c r="E10" s="29"/>
      <c r="F10" s="30"/>
      <c r="G10" s="31">
        <v>336741</v>
      </c>
      <c r="H10" s="31">
        <v>477343</v>
      </c>
      <c r="I10" s="30"/>
      <c r="J10" s="30"/>
      <c r="K10" s="30"/>
      <c r="L10" s="31">
        <v>831</v>
      </c>
      <c r="M10" s="31">
        <v>39173</v>
      </c>
      <c r="N10" s="30"/>
      <c r="O10" s="30"/>
      <c r="P10" s="30"/>
      <c r="Q10" s="30">
        <v>25137</v>
      </c>
      <c r="R10" s="30">
        <v>25639</v>
      </c>
      <c r="S10" s="30"/>
      <c r="T10" s="30">
        <v>219643</v>
      </c>
      <c r="U10" s="30">
        <v>605897.03</v>
      </c>
      <c r="V10" s="30">
        <v>362709</v>
      </c>
      <c r="W10" s="30">
        <v>556677</v>
      </c>
      <c r="X10" s="19">
        <f t="shared" si="1"/>
        <v>91.87650251396677</v>
      </c>
      <c r="Y10" s="1" t="s">
        <v>24</v>
      </c>
      <c r="Z10" s="1">
        <v>353282</v>
      </c>
      <c r="AA10" s="1">
        <v>72.760188078089897</v>
      </c>
      <c r="AB10" s="1">
        <f t="shared" si="0"/>
        <v>203395</v>
      </c>
    </row>
    <row r="11" spans="3:28" ht="15" customHeight="1" x14ac:dyDescent="0.25">
      <c r="C11" s="16">
        <v>5</v>
      </c>
      <c r="D11" s="21" t="s">
        <v>25</v>
      </c>
      <c r="E11" s="22"/>
      <c r="F11" s="23"/>
      <c r="G11" s="32">
        <v>14125</v>
      </c>
      <c r="H11" s="24">
        <v>94138</v>
      </c>
      <c r="I11" s="25"/>
      <c r="J11" s="25"/>
      <c r="K11" s="25"/>
      <c r="L11" s="24"/>
      <c r="M11" s="24"/>
      <c r="N11" s="25"/>
      <c r="O11" s="23"/>
      <c r="P11" s="23"/>
      <c r="Q11" s="25">
        <v>452</v>
      </c>
      <c r="R11" s="25">
        <v>2813</v>
      </c>
      <c r="S11" s="25"/>
      <c r="T11" s="23">
        <v>46757</v>
      </c>
      <c r="U11" s="23">
        <v>101567.1</v>
      </c>
      <c r="V11" s="23">
        <f>G11+L11+Q11</f>
        <v>14577</v>
      </c>
      <c r="W11" s="23">
        <f>H11+M11+R11</f>
        <v>96951</v>
      </c>
      <c r="X11" s="19">
        <f t="shared" si="1"/>
        <v>95.455122771054789</v>
      </c>
      <c r="Y11" s="1" t="s">
        <v>26</v>
      </c>
      <c r="Z11" s="1">
        <v>71299</v>
      </c>
      <c r="AA11" s="1">
        <v>89.977410683863155</v>
      </c>
      <c r="AB11" s="1">
        <f t="shared" si="0"/>
        <v>25652</v>
      </c>
    </row>
    <row r="12" spans="3:28" ht="15" customHeight="1" x14ac:dyDescent="0.25">
      <c r="C12" s="16">
        <v>6</v>
      </c>
      <c r="D12" s="21" t="s">
        <v>27</v>
      </c>
      <c r="E12" s="33"/>
      <c r="F12" s="34"/>
      <c r="G12" s="35">
        <v>53787</v>
      </c>
      <c r="H12" s="35">
        <v>95603</v>
      </c>
      <c r="I12" s="34"/>
      <c r="J12" s="34"/>
      <c r="K12" s="34"/>
      <c r="L12" s="35">
        <v>13</v>
      </c>
      <c r="M12" s="35">
        <v>246</v>
      </c>
      <c r="N12" s="34"/>
      <c r="O12" s="34"/>
      <c r="P12" s="34"/>
      <c r="Q12" s="34">
        <v>837</v>
      </c>
      <c r="R12" s="34">
        <v>4882</v>
      </c>
      <c r="S12" s="34"/>
      <c r="T12" s="34">
        <v>25284</v>
      </c>
      <c r="U12" s="34">
        <v>50475.1</v>
      </c>
      <c r="V12" s="34">
        <v>43584</v>
      </c>
      <c r="W12" s="34">
        <v>82253</v>
      </c>
      <c r="X12" s="19">
        <f t="shared" si="1"/>
        <v>162.95757710237325</v>
      </c>
      <c r="Y12" s="1" t="s">
        <v>28</v>
      </c>
      <c r="Z12" s="1">
        <v>80477</v>
      </c>
      <c r="AA12" s="1">
        <v>197.10262062209159</v>
      </c>
      <c r="AB12" s="1">
        <f t="shared" si="0"/>
        <v>1776</v>
      </c>
    </row>
    <row r="13" spans="3:28" ht="15" customHeight="1" x14ac:dyDescent="0.25">
      <c r="C13" s="16">
        <v>7</v>
      </c>
      <c r="D13" s="17" t="s">
        <v>29</v>
      </c>
      <c r="E13" s="17"/>
      <c r="F13" s="17"/>
      <c r="G13" s="17">
        <v>145699</v>
      </c>
      <c r="H13" s="17">
        <v>308160</v>
      </c>
      <c r="I13" s="17"/>
      <c r="J13" s="17"/>
      <c r="K13" s="17"/>
      <c r="L13" s="17">
        <v>1713</v>
      </c>
      <c r="M13" s="17">
        <v>16434</v>
      </c>
      <c r="N13" s="17"/>
      <c r="O13" s="17"/>
      <c r="P13" s="17"/>
      <c r="Q13" s="17">
        <v>581</v>
      </c>
      <c r="R13" s="17">
        <v>3884</v>
      </c>
      <c r="S13" s="17"/>
      <c r="T13" s="36">
        <v>234907</v>
      </c>
      <c r="U13" s="36">
        <v>504364.98</v>
      </c>
      <c r="V13" s="17">
        <v>209420</v>
      </c>
      <c r="W13" s="17">
        <v>435317</v>
      </c>
      <c r="X13" s="19">
        <f t="shared" si="1"/>
        <v>86.309917869396884</v>
      </c>
      <c r="Y13" s="1" t="s">
        <v>30</v>
      </c>
      <c r="Z13" s="1">
        <v>410868</v>
      </c>
      <c r="AA13" s="1">
        <v>103.24406093105303</v>
      </c>
      <c r="AB13" s="1">
        <f t="shared" si="0"/>
        <v>24449</v>
      </c>
    </row>
    <row r="14" spans="3:28" ht="15" customHeight="1" x14ac:dyDescent="0.25">
      <c r="C14" s="16">
        <v>8</v>
      </c>
      <c r="D14" s="21" t="s">
        <v>31</v>
      </c>
      <c r="E14" s="37"/>
      <c r="F14" s="25"/>
      <c r="G14" s="24">
        <v>6116</v>
      </c>
      <c r="H14" s="24">
        <v>16714</v>
      </c>
      <c r="I14" s="25"/>
      <c r="J14" s="25"/>
      <c r="K14" s="25"/>
      <c r="L14" s="24">
        <v>4695</v>
      </c>
      <c r="M14" s="24">
        <v>14220</v>
      </c>
      <c r="N14" s="25"/>
      <c r="O14" s="25"/>
      <c r="P14" s="25"/>
      <c r="Q14" s="25">
        <v>102</v>
      </c>
      <c r="R14" s="25">
        <v>508</v>
      </c>
      <c r="S14" s="25"/>
      <c r="T14" s="25">
        <v>5157</v>
      </c>
      <c r="U14" s="25">
        <v>12477.08</v>
      </c>
      <c r="V14" s="25">
        <v>10913</v>
      </c>
      <c r="W14" s="25">
        <v>31442</v>
      </c>
      <c r="X14" s="19">
        <f t="shared" si="1"/>
        <v>251.99806364950774</v>
      </c>
      <c r="Y14" s="1" t="s">
        <v>32</v>
      </c>
      <c r="Z14" s="1">
        <v>9958</v>
      </c>
      <c r="AA14" s="1">
        <v>100</v>
      </c>
      <c r="AB14" s="1">
        <f t="shared" si="0"/>
        <v>21484</v>
      </c>
    </row>
    <row r="15" spans="3:28" ht="15" customHeight="1" x14ac:dyDescent="0.25">
      <c r="C15" s="16">
        <v>9</v>
      </c>
      <c r="D15" s="21" t="s">
        <v>33</v>
      </c>
      <c r="E15" s="22"/>
      <c r="F15" s="23"/>
      <c r="G15" s="38">
        <v>10318</v>
      </c>
      <c r="H15" s="25">
        <v>21375.27</v>
      </c>
      <c r="I15" s="25"/>
      <c r="J15" s="23"/>
      <c r="K15" s="23"/>
      <c r="L15" s="24">
        <v>196</v>
      </c>
      <c r="M15" s="24">
        <v>273.18</v>
      </c>
      <c r="N15" s="25"/>
      <c r="O15" s="25"/>
      <c r="P15" s="25"/>
      <c r="Q15" s="25">
        <v>30</v>
      </c>
      <c r="R15" s="25">
        <v>148.66</v>
      </c>
      <c r="S15" s="25"/>
      <c r="T15" s="23">
        <v>13571</v>
      </c>
      <c r="U15" s="23">
        <v>35097.26</v>
      </c>
      <c r="V15" s="25">
        <f>G15+L15+Q15</f>
        <v>10544</v>
      </c>
      <c r="W15" s="25">
        <f>H15+M15+R15</f>
        <v>21797.11</v>
      </c>
      <c r="X15" s="19">
        <f t="shared" si="1"/>
        <v>62.104876563013747</v>
      </c>
      <c r="Y15" s="1" t="s">
        <v>34</v>
      </c>
      <c r="Z15" s="1">
        <v>18000</v>
      </c>
      <c r="AA15" s="1">
        <v>72.677352929301094</v>
      </c>
      <c r="AB15" s="1">
        <f t="shared" si="0"/>
        <v>3797.1100000000006</v>
      </c>
    </row>
    <row r="16" spans="3:28" ht="15" customHeight="1" x14ac:dyDescent="0.25">
      <c r="C16" s="16">
        <v>10</v>
      </c>
      <c r="D16" s="21" t="s">
        <v>35</v>
      </c>
      <c r="E16" s="22"/>
      <c r="F16" s="23"/>
      <c r="G16" s="39">
        <v>15475</v>
      </c>
      <c r="H16" s="39">
        <v>26868</v>
      </c>
      <c r="I16" s="23"/>
      <c r="J16" s="23"/>
      <c r="K16" s="23"/>
      <c r="L16" s="39">
        <v>10</v>
      </c>
      <c r="M16" s="39">
        <v>114.75</v>
      </c>
      <c r="N16" s="23"/>
      <c r="O16" s="23"/>
      <c r="P16" s="23"/>
      <c r="Q16" s="23">
        <v>194</v>
      </c>
      <c r="R16" s="23">
        <v>3138</v>
      </c>
      <c r="S16" s="23"/>
      <c r="T16" s="23">
        <v>9128</v>
      </c>
      <c r="U16" s="23">
        <v>20456.560000000001</v>
      </c>
      <c r="V16" s="23">
        <v>15679</v>
      </c>
      <c r="W16" s="23">
        <v>30121</v>
      </c>
      <c r="X16" s="19">
        <f t="shared" si="1"/>
        <v>147.24372035180889</v>
      </c>
      <c r="Y16" s="1" t="s">
        <v>36</v>
      </c>
      <c r="Z16" s="1">
        <v>31974</v>
      </c>
      <c r="AA16" s="1">
        <v>247.93734491315135</v>
      </c>
      <c r="AB16" s="1">
        <f t="shared" si="0"/>
        <v>-1853</v>
      </c>
    </row>
    <row r="17" spans="3:28" ht="15" customHeight="1" x14ac:dyDescent="0.25">
      <c r="C17" s="16">
        <v>11</v>
      </c>
      <c r="D17" s="21" t="s">
        <v>37</v>
      </c>
      <c r="E17" s="37"/>
      <c r="F17" s="25"/>
      <c r="G17" s="24">
        <v>2376</v>
      </c>
      <c r="H17" s="24">
        <v>3568.76</v>
      </c>
      <c r="I17" s="25"/>
      <c r="J17" s="25"/>
      <c r="K17" s="25"/>
      <c r="L17" s="24">
        <v>6</v>
      </c>
      <c r="M17" s="24">
        <v>86.67</v>
      </c>
      <c r="N17" s="25"/>
      <c r="O17" s="25"/>
      <c r="P17" s="25"/>
      <c r="Q17" s="25">
        <v>87</v>
      </c>
      <c r="R17" s="25">
        <v>75.569999999999993</v>
      </c>
      <c r="S17" s="25"/>
      <c r="T17" s="25">
        <v>3983</v>
      </c>
      <c r="U17" s="25">
        <v>10032.75</v>
      </c>
      <c r="V17" s="25">
        <v>2469</v>
      </c>
      <c r="W17" s="25">
        <v>3731</v>
      </c>
      <c r="X17" s="19">
        <f t="shared" si="1"/>
        <v>37.188208616780045</v>
      </c>
      <c r="Y17" s="1" t="s">
        <v>38</v>
      </c>
      <c r="Z17" s="1">
        <v>3049</v>
      </c>
      <c r="AA17" s="1">
        <v>38.36667925003146</v>
      </c>
      <c r="AB17" s="1">
        <f t="shared" si="0"/>
        <v>682</v>
      </c>
    </row>
    <row r="18" spans="3:28" ht="15" customHeight="1" x14ac:dyDescent="0.25">
      <c r="C18" s="16">
        <v>12</v>
      </c>
      <c r="D18" s="21" t="s">
        <v>39</v>
      </c>
      <c r="E18" s="37"/>
      <c r="F18" s="25"/>
      <c r="G18" s="24">
        <f>2322+209</f>
        <v>2531</v>
      </c>
      <c r="H18" s="24">
        <v>5340</v>
      </c>
      <c r="I18" s="25"/>
      <c r="J18" s="25"/>
      <c r="K18" s="25"/>
      <c r="L18" s="24">
        <v>14</v>
      </c>
      <c r="M18" s="24">
        <v>594.80999999999995</v>
      </c>
      <c r="N18" s="25"/>
      <c r="O18" s="25"/>
      <c r="P18" s="25"/>
      <c r="Q18" s="25">
        <v>250</v>
      </c>
      <c r="R18" s="25">
        <v>1647.57</v>
      </c>
      <c r="S18" s="25"/>
      <c r="T18" s="25">
        <v>4646</v>
      </c>
      <c r="U18" s="25">
        <v>9700.14</v>
      </c>
      <c r="V18" s="25">
        <v>2795</v>
      </c>
      <c r="W18" s="25">
        <v>7582</v>
      </c>
      <c r="X18" s="19">
        <f t="shared" si="1"/>
        <v>78.163820315995437</v>
      </c>
      <c r="Y18" s="1" t="s">
        <v>40</v>
      </c>
      <c r="Z18" s="1">
        <v>8929</v>
      </c>
      <c r="AA18" s="1">
        <v>117.05558468799163</v>
      </c>
      <c r="AB18" s="1">
        <f t="shared" si="0"/>
        <v>-1347</v>
      </c>
    </row>
    <row r="19" spans="3:28" ht="15" customHeight="1" x14ac:dyDescent="0.2">
      <c r="C19" s="16">
        <v>13</v>
      </c>
      <c r="D19" s="21" t="s">
        <v>41</v>
      </c>
      <c r="E19" s="40"/>
      <c r="F19" s="40"/>
      <c r="G19" s="41">
        <v>10413</v>
      </c>
      <c r="H19" s="41">
        <v>47244.68</v>
      </c>
      <c r="I19" s="25"/>
      <c r="J19" s="23"/>
      <c r="K19" s="23"/>
      <c r="L19" s="24">
        <v>112</v>
      </c>
      <c r="M19" s="24">
        <v>1457.29</v>
      </c>
      <c r="N19" s="25"/>
      <c r="O19" s="23"/>
      <c r="P19" s="23"/>
      <c r="Q19" s="25">
        <v>174</v>
      </c>
      <c r="R19" s="25">
        <v>23241.94</v>
      </c>
      <c r="S19" s="25"/>
      <c r="T19" s="23">
        <v>16672</v>
      </c>
      <c r="U19" s="23">
        <v>39889.279999999999</v>
      </c>
      <c r="V19" s="25">
        <v>11089</v>
      </c>
      <c r="W19" s="25">
        <v>52448.639999999999</v>
      </c>
      <c r="X19" s="19">
        <f t="shared" si="1"/>
        <v>131.48555200795803</v>
      </c>
      <c r="Y19" s="1" t="s">
        <v>42</v>
      </c>
      <c r="Z19" s="1">
        <v>34636</v>
      </c>
      <c r="AA19" s="1">
        <v>112.50933896378106</v>
      </c>
      <c r="AB19" s="1">
        <f t="shared" si="0"/>
        <v>17812.64</v>
      </c>
    </row>
    <row r="20" spans="3:28" ht="15" customHeight="1" x14ac:dyDescent="0.25">
      <c r="C20" s="16">
        <v>14</v>
      </c>
      <c r="D20" s="42" t="s">
        <v>43</v>
      </c>
      <c r="E20" s="22"/>
      <c r="F20" s="23"/>
      <c r="G20" s="39">
        <v>653</v>
      </c>
      <c r="H20" s="39">
        <v>1423</v>
      </c>
      <c r="I20" s="23"/>
      <c r="J20" s="23"/>
      <c r="K20" s="23"/>
      <c r="L20" s="39">
        <v>0</v>
      </c>
      <c r="M20" s="39">
        <v>0</v>
      </c>
      <c r="N20" s="23"/>
      <c r="O20" s="23"/>
      <c r="P20" s="23"/>
      <c r="Q20" s="23">
        <v>0</v>
      </c>
      <c r="R20" s="23">
        <v>0</v>
      </c>
      <c r="S20" s="23"/>
      <c r="T20" s="23">
        <v>7351</v>
      </c>
      <c r="U20" s="23">
        <v>17916.27</v>
      </c>
      <c r="V20" s="23">
        <v>653</v>
      </c>
      <c r="W20" s="23">
        <v>1423</v>
      </c>
      <c r="X20" s="19">
        <f t="shared" si="1"/>
        <v>7.9425014246827041</v>
      </c>
      <c r="Y20" s="20" t="s">
        <v>44</v>
      </c>
      <c r="Z20" s="20">
        <v>15112</v>
      </c>
      <c r="AA20" s="20">
        <v>108.52423698384202</v>
      </c>
      <c r="AB20" s="20">
        <f t="shared" si="0"/>
        <v>-13689</v>
      </c>
    </row>
    <row r="21" spans="3:28" ht="15" customHeight="1" x14ac:dyDescent="0.25">
      <c r="C21" s="16">
        <v>15</v>
      </c>
      <c r="D21" s="21" t="s">
        <v>45</v>
      </c>
      <c r="E21" s="22"/>
      <c r="F21" s="23"/>
      <c r="G21" s="39"/>
      <c r="H21" s="39"/>
      <c r="I21" s="23"/>
      <c r="J21" s="23"/>
      <c r="K21" s="23"/>
      <c r="L21" s="39"/>
      <c r="M21" s="39"/>
      <c r="N21" s="23"/>
      <c r="O21" s="23"/>
      <c r="P21" s="23"/>
      <c r="Q21" s="23"/>
      <c r="R21" s="23"/>
      <c r="S21" s="23"/>
      <c r="T21" s="23">
        <v>94002</v>
      </c>
      <c r="U21" s="23">
        <v>227507.65</v>
      </c>
      <c r="V21" s="23">
        <v>126843</v>
      </c>
      <c r="W21" s="23">
        <v>237066</v>
      </c>
      <c r="X21" s="19">
        <f t="shared" si="1"/>
        <v>104.20133125193813</v>
      </c>
      <c r="Y21" s="1" t="s">
        <v>46</v>
      </c>
      <c r="Z21" s="1">
        <v>179292</v>
      </c>
      <c r="AA21" s="1">
        <v>99.99944225374108</v>
      </c>
      <c r="AB21" s="1">
        <f t="shared" si="0"/>
        <v>57774</v>
      </c>
    </row>
    <row r="22" spans="3:28" ht="15" customHeight="1" x14ac:dyDescent="0.25">
      <c r="C22" s="16">
        <v>16</v>
      </c>
      <c r="D22" s="21" t="s">
        <v>47</v>
      </c>
      <c r="E22" s="22"/>
      <c r="F22" s="23"/>
      <c r="G22" s="39">
        <v>7881</v>
      </c>
      <c r="H22" s="39">
        <v>11537.36</v>
      </c>
      <c r="I22" s="23"/>
      <c r="J22" s="23"/>
      <c r="K22" s="23"/>
      <c r="L22" s="39">
        <v>4</v>
      </c>
      <c r="M22" s="39">
        <v>163.49</v>
      </c>
      <c r="N22" s="23"/>
      <c r="O22" s="23"/>
      <c r="P22" s="23"/>
      <c r="Q22" s="23">
        <v>13</v>
      </c>
      <c r="R22" s="39">
        <v>80.84</v>
      </c>
      <c r="S22" s="23"/>
      <c r="T22" s="23">
        <v>18392</v>
      </c>
      <c r="U22" s="23">
        <v>35575.949999999997</v>
      </c>
      <c r="V22" s="23">
        <v>7664</v>
      </c>
      <c r="W22" s="23">
        <v>11844.22</v>
      </c>
      <c r="X22" s="19">
        <f t="shared" si="1"/>
        <v>33.292772223932182</v>
      </c>
      <c r="Y22" s="1" t="s">
        <v>48</v>
      </c>
      <c r="Z22" s="1">
        <v>4128</v>
      </c>
      <c r="AA22" s="1">
        <v>15.788869764773381</v>
      </c>
      <c r="AB22" s="1">
        <f t="shared" si="0"/>
        <v>7716.2199999999993</v>
      </c>
    </row>
    <row r="23" spans="3:28" ht="15" customHeight="1" x14ac:dyDescent="0.25">
      <c r="C23" s="16">
        <v>17</v>
      </c>
      <c r="D23" s="42" t="s">
        <v>49</v>
      </c>
      <c r="E23" s="22"/>
      <c r="F23" s="23"/>
      <c r="G23" s="39">
        <v>20560</v>
      </c>
      <c r="H23" s="39">
        <v>21050</v>
      </c>
      <c r="I23" s="23"/>
      <c r="J23" s="23"/>
      <c r="K23" s="23"/>
      <c r="L23" s="39">
        <v>150</v>
      </c>
      <c r="M23" s="39">
        <v>610</v>
      </c>
      <c r="N23" s="23"/>
      <c r="O23" s="23"/>
      <c r="P23" s="23"/>
      <c r="Q23" s="23">
        <v>0</v>
      </c>
      <c r="R23" s="23">
        <v>0</v>
      </c>
      <c r="S23" s="23"/>
      <c r="T23" s="23">
        <v>49596</v>
      </c>
      <c r="U23" s="23">
        <v>117318.2</v>
      </c>
      <c r="V23" s="23">
        <f>G23+L23+Q23</f>
        <v>20710</v>
      </c>
      <c r="W23" s="23">
        <f>H23+M23+R23</f>
        <v>21660</v>
      </c>
      <c r="X23" s="19">
        <f t="shared" si="1"/>
        <v>18.462608529622855</v>
      </c>
      <c r="Y23" s="20" t="s">
        <v>50</v>
      </c>
      <c r="Z23" s="20">
        <v>169187</v>
      </c>
      <c r="AA23" s="20">
        <v>188.55120918310487</v>
      </c>
      <c r="AB23" s="20">
        <f t="shared" si="0"/>
        <v>-147527</v>
      </c>
    </row>
    <row r="24" spans="3:28" ht="15" customHeight="1" x14ac:dyDescent="0.25">
      <c r="C24" s="16">
        <v>18</v>
      </c>
      <c r="D24" s="21" t="s">
        <v>51</v>
      </c>
      <c r="E24" s="22"/>
      <c r="F24" s="43"/>
      <c r="G24" s="17">
        <v>53219</v>
      </c>
      <c r="H24" s="17">
        <v>143382</v>
      </c>
      <c r="I24" s="17"/>
      <c r="J24" s="17"/>
      <c r="K24" s="17"/>
      <c r="L24" s="17">
        <v>237</v>
      </c>
      <c r="M24" s="17">
        <v>1826.62</v>
      </c>
      <c r="N24" s="17"/>
      <c r="O24" s="17"/>
      <c r="P24" s="17"/>
      <c r="Q24" s="17">
        <v>877</v>
      </c>
      <c r="R24" s="17">
        <v>9394.41</v>
      </c>
      <c r="S24" s="17"/>
      <c r="T24" s="17">
        <v>106369</v>
      </c>
      <c r="U24" s="17">
        <v>187740.74</v>
      </c>
      <c r="V24" s="17">
        <v>54333</v>
      </c>
      <c r="W24" s="17">
        <v>154603.03</v>
      </c>
      <c r="X24" s="19">
        <f t="shared" si="1"/>
        <v>82.349217330239568</v>
      </c>
      <c r="Y24" s="1" t="s">
        <v>52</v>
      </c>
      <c r="Z24" s="1">
        <v>60292</v>
      </c>
      <c r="AA24" s="1">
        <v>41.401378855714562</v>
      </c>
      <c r="AB24" s="1">
        <f t="shared" si="0"/>
        <v>94311.03</v>
      </c>
    </row>
    <row r="25" spans="3:28" ht="15" customHeight="1" x14ac:dyDescent="0.25">
      <c r="C25" s="16">
        <v>19</v>
      </c>
      <c r="D25" s="21" t="s">
        <v>53</v>
      </c>
      <c r="E25" s="34"/>
      <c r="F25" s="34"/>
      <c r="G25" s="35"/>
      <c r="H25" s="35"/>
      <c r="I25" s="34"/>
      <c r="J25" s="34"/>
      <c r="K25" s="34"/>
      <c r="L25" s="35"/>
      <c r="M25" s="35"/>
      <c r="N25" s="34"/>
      <c r="O25" s="34"/>
      <c r="P25" s="34"/>
      <c r="Q25" s="34"/>
      <c r="R25" s="34"/>
      <c r="S25" s="34"/>
      <c r="T25" s="34">
        <v>1218</v>
      </c>
      <c r="U25" s="34">
        <v>2415.83</v>
      </c>
      <c r="V25" s="34">
        <v>125</v>
      </c>
      <c r="W25" s="34">
        <v>163.75</v>
      </c>
      <c r="X25" s="19">
        <f t="shared" si="1"/>
        <v>6.7782087315746553</v>
      </c>
      <c r="Y25" s="1" t="s">
        <v>54</v>
      </c>
      <c r="Z25" s="1">
        <v>1127</v>
      </c>
      <c r="AA25" s="1">
        <v>66.725873297809358</v>
      </c>
      <c r="AB25" s="1">
        <f t="shared" si="0"/>
        <v>-963.25</v>
      </c>
    </row>
    <row r="26" spans="3:28" ht="15" customHeight="1" x14ac:dyDescent="0.25">
      <c r="C26" s="16">
        <v>20</v>
      </c>
      <c r="D26" s="21" t="s">
        <v>55</v>
      </c>
      <c r="E26" s="37"/>
      <c r="F26" s="25"/>
      <c r="G26" s="24">
        <v>1615</v>
      </c>
      <c r="H26" s="24">
        <v>3119</v>
      </c>
      <c r="I26" s="25"/>
      <c r="J26" s="25"/>
      <c r="K26" s="25"/>
      <c r="L26" s="24"/>
      <c r="M26" s="24"/>
      <c r="N26" s="25"/>
      <c r="O26" s="25"/>
      <c r="P26" s="25"/>
      <c r="Q26" s="25">
        <v>2036</v>
      </c>
      <c r="R26" s="25">
        <v>1534</v>
      </c>
      <c r="S26" s="25"/>
      <c r="T26" s="25">
        <v>4984</v>
      </c>
      <c r="U26" s="25">
        <v>11747.31</v>
      </c>
      <c r="V26" s="25">
        <v>3536</v>
      </c>
      <c r="W26" s="25">
        <v>5384</v>
      </c>
      <c r="X26" s="19">
        <f t="shared" si="1"/>
        <v>45.83176914544692</v>
      </c>
      <c r="Y26" s="1" t="s">
        <v>56</v>
      </c>
      <c r="Z26" s="1">
        <v>6425</v>
      </c>
      <c r="AA26" s="1">
        <v>72.70566934480027</v>
      </c>
      <c r="AB26" s="1">
        <f t="shared" si="0"/>
        <v>-1041</v>
      </c>
    </row>
    <row r="27" spans="3:28" ht="15" customHeight="1" x14ac:dyDescent="0.25">
      <c r="C27" s="16">
        <v>21</v>
      </c>
      <c r="D27" s="21" t="s">
        <v>57</v>
      </c>
      <c r="E27" s="34"/>
      <c r="F27" s="34"/>
      <c r="G27" s="35">
        <v>0</v>
      </c>
      <c r="H27" s="35">
        <v>0</v>
      </c>
      <c r="I27" s="34"/>
      <c r="J27" s="34"/>
      <c r="K27" s="34"/>
      <c r="L27" s="35">
        <v>0</v>
      </c>
      <c r="M27" s="35">
        <v>0</v>
      </c>
      <c r="N27" s="34"/>
      <c r="O27" s="34"/>
      <c r="P27" s="34"/>
      <c r="Q27" s="34">
        <v>0</v>
      </c>
      <c r="R27" s="34">
        <v>0</v>
      </c>
      <c r="S27" s="34"/>
      <c r="T27" s="34">
        <v>0</v>
      </c>
      <c r="U27" s="34">
        <v>0</v>
      </c>
      <c r="V27" s="34">
        <v>0</v>
      </c>
      <c r="W27" s="34">
        <v>0</v>
      </c>
      <c r="X27" s="19">
        <v>0</v>
      </c>
      <c r="Y27" s="1" t="s">
        <v>58</v>
      </c>
      <c r="Z27" s="1">
        <v>0</v>
      </c>
      <c r="AA27" s="1" t="e">
        <v>#DIV/0!</v>
      </c>
      <c r="AB27" s="1">
        <f t="shared" si="0"/>
        <v>0</v>
      </c>
    </row>
    <row r="28" spans="3:28" ht="15" customHeight="1" x14ac:dyDescent="0.25">
      <c r="C28" s="16"/>
      <c r="D28" s="44" t="s">
        <v>59</v>
      </c>
      <c r="E28" s="34"/>
      <c r="F28" s="34"/>
      <c r="G28" s="45">
        <f>SUM(G7:G27)</f>
        <v>724685</v>
      </c>
      <c r="H28" s="45">
        <f t="shared" ref="H28:R28" si="2">SUM(H7:H27)</f>
        <v>1408123.41</v>
      </c>
      <c r="I28" s="45"/>
      <c r="J28" s="45"/>
      <c r="K28" s="45"/>
      <c r="L28" s="45">
        <f t="shared" si="2"/>
        <v>12928</v>
      </c>
      <c r="M28" s="45">
        <f t="shared" si="2"/>
        <v>116991.80999999998</v>
      </c>
      <c r="N28" s="45"/>
      <c r="O28" s="45"/>
      <c r="P28" s="45"/>
      <c r="Q28" s="45">
        <f t="shared" si="2"/>
        <v>31932</v>
      </c>
      <c r="R28" s="45">
        <f t="shared" si="2"/>
        <v>87860.790000000008</v>
      </c>
      <c r="S28" s="34"/>
      <c r="T28" s="46">
        <f>SUM(T7:T27)</f>
        <v>971195</v>
      </c>
      <c r="U28" s="46">
        <f>SUM(U7:U27)</f>
        <v>2210386.4700000002</v>
      </c>
      <c r="V28" s="46">
        <f>SUM(V7:V27)</f>
        <v>952528</v>
      </c>
      <c r="W28" s="46">
        <f>SUM(W7:W27)</f>
        <v>1940151.3399999999</v>
      </c>
      <c r="X28" s="47">
        <f t="shared" si="1"/>
        <v>87.774304011189486</v>
      </c>
      <c r="Y28" s="1" t="s">
        <v>60</v>
      </c>
      <c r="Z28" s="1">
        <v>1687941</v>
      </c>
      <c r="AA28" s="1">
        <v>97.150702813209733</v>
      </c>
      <c r="AB28" s="1">
        <f t="shared" si="0"/>
        <v>252210.33999999985</v>
      </c>
    </row>
    <row r="29" spans="3:28" ht="15" customHeight="1" x14ac:dyDescent="0.25">
      <c r="C29" s="16">
        <v>22</v>
      </c>
      <c r="D29" s="48" t="s">
        <v>61</v>
      </c>
      <c r="E29" s="49"/>
      <c r="F29" s="49"/>
      <c r="G29" s="50"/>
      <c r="H29" s="50"/>
      <c r="I29" s="49"/>
      <c r="J29" s="49"/>
      <c r="K29" s="49"/>
      <c r="L29" s="50"/>
      <c r="M29" s="50"/>
      <c r="N29" s="49"/>
      <c r="O29" s="49"/>
      <c r="P29" s="49"/>
      <c r="Q29" s="49"/>
      <c r="R29" s="49"/>
      <c r="S29" s="49"/>
      <c r="T29" s="49">
        <v>78</v>
      </c>
      <c r="U29" s="49">
        <v>199.42</v>
      </c>
      <c r="V29" s="49">
        <v>0</v>
      </c>
      <c r="W29" s="49">
        <v>0</v>
      </c>
      <c r="X29" s="19">
        <f t="shared" si="1"/>
        <v>0</v>
      </c>
      <c r="Y29" s="1" t="s">
        <v>62</v>
      </c>
      <c r="Z29" s="1">
        <v>162</v>
      </c>
      <c r="AA29" s="1">
        <v>100</v>
      </c>
      <c r="AB29" s="1">
        <f t="shared" si="0"/>
        <v>-162</v>
      </c>
    </row>
    <row r="30" spans="3:28" ht="15" customHeight="1" x14ac:dyDescent="0.25">
      <c r="C30" s="16">
        <v>23</v>
      </c>
      <c r="D30" s="48" t="s">
        <v>63</v>
      </c>
      <c r="E30" s="49"/>
      <c r="F30" s="49"/>
      <c r="G30" s="50"/>
      <c r="H30" s="50"/>
      <c r="I30" s="49"/>
      <c r="J30" s="49"/>
      <c r="K30" s="49"/>
      <c r="L30" s="50"/>
      <c r="M30" s="50"/>
      <c r="N30" s="49"/>
      <c r="O30" s="49"/>
      <c r="P30" s="49"/>
      <c r="Q30" s="49"/>
      <c r="R30" s="49"/>
      <c r="S30" s="49"/>
      <c r="T30" s="49">
        <v>34</v>
      </c>
      <c r="U30" s="49">
        <v>112.64</v>
      </c>
      <c r="V30" s="49">
        <v>0</v>
      </c>
      <c r="W30" s="49">
        <v>0</v>
      </c>
      <c r="X30" s="19">
        <f t="shared" si="1"/>
        <v>0</v>
      </c>
      <c r="Y30" s="1" t="s">
        <v>64</v>
      </c>
      <c r="Z30" s="1">
        <v>0</v>
      </c>
      <c r="AA30" s="1">
        <v>0</v>
      </c>
      <c r="AB30" s="1">
        <f t="shared" si="0"/>
        <v>0</v>
      </c>
    </row>
    <row r="31" spans="3:28" ht="15" customHeight="1" x14ac:dyDescent="0.25">
      <c r="C31" s="16">
        <v>24</v>
      </c>
      <c r="D31" s="48" t="s">
        <v>65</v>
      </c>
      <c r="E31" s="49"/>
      <c r="F31" s="49"/>
      <c r="G31" s="50"/>
      <c r="H31" s="50"/>
      <c r="I31" s="49"/>
      <c r="J31" s="49"/>
      <c r="K31" s="49"/>
      <c r="L31" s="50"/>
      <c r="M31" s="50"/>
      <c r="N31" s="49"/>
      <c r="O31" s="49"/>
      <c r="P31" s="49"/>
      <c r="Q31" s="49"/>
      <c r="R31" s="49"/>
      <c r="S31" s="49"/>
      <c r="T31" s="49">
        <v>384</v>
      </c>
      <c r="U31" s="49">
        <v>570.41</v>
      </c>
      <c r="V31" s="49">
        <v>0</v>
      </c>
      <c r="W31" s="49">
        <v>0</v>
      </c>
      <c r="X31" s="19">
        <f t="shared" si="1"/>
        <v>0</v>
      </c>
      <c r="Y31" s="1" t="s">
        <v>66</v>
      </c>
      <c r="Z31" s="1">
        <v>473</v>
      </c>
      <c r="AA31" s="1">
        <v>100</v>
      </c>
      <c r="AB31" s="1">
        <f t="shared" si="0"/>
        <v>-473</v>
      </c>
    </row>
    <row r="32" spans="3:28" ht="15" customHeight="1" x14ac:dyDescent="0.25">
      <c r="C32" s="16">
        <v>25</v>
      </c>
      <c r="D32" s="51" t="s">
        <v>67</v>
      </c>
      <c r="E32" s="49"/>
      <c r="F32" s="49"/>
      <c r="G32" s="50"/>
      <c r="H32" s="50"/>
      <c r="I32" s="49"/>
      <c r="J32" s="49"/>
      <c r="K32" s="49"/>
      <c r="L32" s="50"/>
      <c r="M32" s="50"/>
      <c r="N32" s="49"/>
      <c r="O32" s="49"/>
      <c r="P32" s="49"/>
      <c r="Q32" s="49"/>
      <c r="R32" s="49"/>
      <c r="S32" s="49"/>
      <c r="T32" s="49">
        <v>150</v>
      </c>
      <c r="U32" s="49">
        <v>389.43</v>
      </c>
      <c r="V32" s="49">
        <v>0</v>
      </c>
      <c r="W32" s="49">
        <v>0</v>
      </c>
      <c r="X32" s="19">
        <f t="shared" si="1"/>
        <v>0</v>
      </c>
      <c r="Y32" s="1" t="s">
        <v>68</v>
      </c>
      <c r="Z32" s="1">
        <v>0</v>
      </c>
      <c r="AA32" s="1">
        <v>0</v>
      </c>
      <c r="AB32" s="1">
        <f t="shared" si="0"/>
        <v>0</v>
      </c>
    </row>
    <row r="33" spans="3:28" ht="15" customHeight="1" x14ac:dyDescent="0.25">
      <c r="C33" s="16">
        <v>26</v>
      </c>
      <c r="D33" s="48" t="s">
        <v>69</v>
      </c>
      <c r="E33" s="49"/>
      <c r="F33" s="49"/>
      <c r="G33" s="50">
        <v>216</v>
      </c>
      <c r="H33" s="50">
        <v>62</v>
      </c>
      <c r="I33" s="49"/>
      <c r="J33" s="49"/>
      <c r="K33" s="49"/>
      <c r="L33" s="50">
        <v>1</v>
      </c>
      <c r="M33" s="50">
        <v>0.08</v>
      </c>
      <c r="N33" s="49"/>
      <c r="O33" s="49"/>
      <c r="P33" s="49"/>
      <c r="Q33" s="49">
        <v>15</v>
      </c>
      <c r="R33" s="49">
        <v>1.87</v>
      </c>
      <c r="S33" s="49"/>
      <c r="T33" s="49">
        <v>908</v>
      </c>
      <c r="U33" s="49">
        <v>2610.04</v>
      </c>
      <c r="V33" s="49">
        <v>232</v>
      </c>
      <c r="W33" s="49">
        <v>63.95</v>
      </c>
      <c r="X33" s="19">
        <f t="shared" si="1"/>
        <v>2.4501540206280366</v>
      </c>
      <c r="Y33" s="1" t="s">
        <v>70</v>
      </c>
      <c r="Z33" s="1">
        <v>2264</v>
      </c>
      <c r="AA33" s="1">
        <v>100</v>
      </c>
      <c r="AB33" s="1">
        <f t="shared" si="0"/>
        <v>-2200.0500000000002</v>
      </c>
    </row>
    <row r="34" spans="3:28" ht="14.25" customHeight="1" x14ac:dyDescent="0.25">
      <c r="C34" s="16">
        <v>27</v>
      </c>
      <c r="D34" s="48" t="s">
        <v>71</v>
      </c>
      <c r="E34" s="37"/>
      <c r="F34" s="25"/>
      <c r="G34" s="24">
        <v>532946</v>
      </c>
      <c r="H34" s="24">
        <v>888369</v>
      </c>
      <c r="I34" s="25"/>
      <c r="J34" s="25"/>
      <c r="K34" s="25"/>
      <c r="L34" s="24">
        <v>0</v>
      </c>
      <c r="M34" s="24">
        <v>0</v>
      </c>
      <c r="N34" s="25"/>
      <c r="O34" s="25"/>
      <c r="P34" s="25"/>
      <c r="Q34" s="25">
        <v>99</v>
      </c>
      <c r="R34" s="25">
        <v>1974</v>
      </c>
      <c r="S34" s="25"/>
      <c r="T34" s="25">
        <v>692807</v>
      </c>
      <c r="U34" s="52">
        <v>1650396.22</v>
      </c>
      <c r="V34" s="53">
        <v>532946</v>
      </c>
      <c r="W34" s="54">
        <v>890343</v>
      </c>
      <c r="X34" s="19">
        <f t="shared" si="1"/>
        <v>53.947227290668422</v>
      </c>
      <c r="Y34" s="20" t="s">
        <v>72</v>
      </c>
      <c r="Z34" s="20">
        <v>1019492</v>
      </c>
      <c r="AA34" s="20">
        <v>76.685649553986153</v>
      </c>
      <c r="AB34" s="20">
        <f t="shared" si="0"/>
        <v>-129149</v>
      </c>
    </row>
    <row r="35" spans="3:28" ht="15" customHeight="1" x14ac:dyDescent="0.25">
      <c r="C35" s="16"/>
      <c r="D35" s="44" t="s">
        <v>73</v>
      </c>
      <c r="E35" s="34"/>
      <c r="F35" s="34"/>
      <c r="G35" s="45">
        <f>SUM(G29:G34)</f>
        <v>533162</v>
      </c>
      <c r="H35" s="45">
        <f>SUM(H29:H34)</f>
        <v>888431</v>
      </c>
      <c r="I35" s="45"/>
      <c r="J35" s="45"/>
      <c r="K35" s="45"/>
      <c r="L35" s="45">
        <f>SUM(L29:L34)</f>
        <v>1</v>
      </c>
      <c r="M35" s="45">
        <f>SUM(M29:M34)</f>
        <v>0.08</v>
      </c>
      <c r="N35" s="45"/>
      <c r="O35" s="45"/>
      <c r="P35" s="45"/>
      <c r="Q35" s="45">
        <f>SUM(Q29:Q34)</f>
        <v>114</v>
      </c>
      <c r="R35" s="45">
        <f>SUM(R29:R34)</f>
        <v>1975.87</v>
      </c>
      <c r="S35" s="45"/>
      <c r="T35" s="45">
        <f>SUM(T29:T34)</f>
        <v>694361</v>
      </c>
      <c r="U35" s="45">
        <f>SUM(U29:U34)</f>
        <v>1654278.16</v>
      </c>
      <c r="V35" s="45">
        <f>SUM(V29:V34)</f>
        <v>533178</v>
      </c>
      <c r="W35" s="45">
        <f>SUM(W29:W34)</f>
        <v>890406.95</v>
      </c>
      <c r="X35" s="47">
        <f t="shared" si="1"/>
        <v>53.824500107043669</v>
      </c>
      <c r="Y35" s="1" t="s">
        <v>60</v>
      </c>
      <c r="Z35" s="1">
        <v>1022391</v>
      </c>
      <c r="AA35" s="1">
        <v>76.713289809062971</v>
      </c>
      <c r="AB35" s="1">
        <f t="shared" si="0"/>
        <v>-131984.05000000005</v>
      </c>
    </row>
    <row r="36" spans="3:28" ht="15" customHeight="1" x14ac:dyDescent="0.25">
      <c r="C36" s="16">
        <v>28</v>
      </c>
      <c r="D36" s="21" t="s">
        <v>74</v>
      </c>
      <c r="E36" s="22"/>
      <c r="F36" s="23"/>
      <c r="G36" s="39">
        <v>88392</v>
      </c>
      <c r="H36" s="39">
        <v>41290.42</v>
      </c>
      <c r="I36" s="55"/>
      <c r="J36" s="55"/>
      <c r="K36" s="55"/>
      <c r="L36" s="39">
        <v>2522</v>
      </c>
      <c r="M36" s="39">
        <v>33659.369999999995</v>
      </c>
      <c r="N36" s="23"/>
      <c r="O36" s="23"/>
      <c r="P36" s="23"/>
      <c r="Q36" s="23"/>
      <c r="R36" s="23"/>
      <c r="S36" s="23"/>
      <c r="T36" s="23">
        <v>27361</v>
      </c>
      <c r="U36" s="23">
        <v>58218.95</v>
      </c>
      <c r="V36" s="23">
        <v>90914</v>
      </c>
      <c r="W36" s="23">
        <v>74949.789999999994</v>
      </c>
      <c r="X36" s="19">
        <f t="shared" si="1"/>
        <v>128.73779070216827</v>
      </c>
      <c r="Y36" s="1" t="s">
        <v>75</v>
      </c>
      <c r="Z36" s="1">
        <v>53433</v>
      </c>
      <c r="AA36" s="1">
        <v>119.58239151355102</v>
      </c>
      <c r="AB36" s="1">
        <f t="shared" si="0"/>
        <v>21516.789999999994</v>
      </c>
    </row>
    <row r="37" spans="3:28" ht="15" customHeight="1" x14ac:dyDescent="0.2">
      <c r="C37" s="16">
        <v>29</v>
      </c>
      <c r="D37" s="21" t="s">
        <v>76</v>
      </c>
      <c r="E37" s="41"/>
      <c r="F37" s="41"/>
      <c r="G37" s="35">
        <v>0</v>
      </c>
      <c r="H37" s="35">
        <v>0</v>
      </c>
      <c r="I37" s="34"/>
      <c r="J37" s="34"/>
      <c r="K37" s="34"/>
      <c r="L37" s="35">
        <v>0</v>
      </c>
      <c r="M37" s="35">
        <v>0</v>
      </c>
      <c r="N37" s="34"/>
      <c r="O37" s="34"/>
      <c r="P37" s="34"/>
      <c r="Q37" s="34">
        <v>1</v>
      </c>
      <c r="R37" s="34">
        <v>30</v>
      </c>
      <c r="S37" s="34"/>
      <c r="T37" s="34">
        <v>0</v>
      </c>
      <c r="U37" s="34">
        <v>0</v>
      </c>
      <c r="V37" s="34">
        <v>1</v>
      </c>
      <c r="W37" s="34">
        <v>30</v>
      </c>
      <c r="X37" s="19">
        <v>0</v>
      </c>
      <c r="Y37" s="1" t="s">
        <v>77</v>
      </c>
      <c r="Z37" s="1">
        <v>0</v>
      </c>
      <c r="AA37" s="1" t="e">
        <v>#DIV/0!</v>
      </c>
      <c r="AB37" s="1">
        <f t="shared" si="0"/>
        <v>30</v>
      </c>
    </row>
    <row r="38" spans="3:28" ht="15" customHeight="1" x14ac:dyDescent="0.2">
      <c r="C38" s="16">
        <v>30</v>
      </c>
      <c r="D38" s="21" t="s">
        <v>78</v>
      </c>
      <c r="E38" s="41"/>
      <c r="F38" s="41"/>
      <c r="G38" s="35"/>
      <c r="H38" s="35"/>
      <c r="I38" s="34"/>
      <c r="J38" s="34"/>
      <c r="K38" s="34"/>
      <c r="L38" s="35"/>
      <c r="M38" s="35"/>
      <c r="N38" s="34"/>
      <c r="O38" s="34"/>
      <c r="P38" s="34"/>
      <c r="Q38" s="34"/>
      <c r="R38" s="34"/>
      <c r="S38" s="34"/>
      <c r="T38" s="34">
        <v>34</v>
      </c>
      <c r="U38" s="34">
        <v>113</v>
      </c>
      <c r="V38" s="34">
        <v>0</v>
      </c>
      <c r="W38" s="34">
        <v>0</v>
      </c>
      <c r="X38" s="19">
        <f t="shared" si="1"/>
        <v>0</v>
      </c>
      <c r="Y38" s="1" t="s">
        <v>79</v>
      </c>
      <c r="Z38" s="1">
        <v>0</v>
      </c>
      <c r="AA38" s="1">
        <v>0</v>
      </c>
      <c r="AB38" s="1">
        <f t="shared" si="0"/>
        <v>0</v>
      </c>
    </row>
    <row r="39" spans="3:28" ht="15" customHeight="1" x14ac:dyDescent="0.25">
      <c r="C39" s="16">
        <v>31</v>
      </c>
      <c r="D39" s="21" t="s">
        <v>80</v>
      </c>
      <c r="E39" s="22"/>
      <c r="F39" s="23"/>
      <c r="G39" s="39">
        <v>64238</v>
      </c>
      <c r="H39" s="39">
        <v>171943.71815209009</v>
      </c>
      <c r="I39" s="23"/>
      <c r="J39" s="23"/>
      <c r="K39" s="23"/>
      <c r="L39" s="39">
        <v>7</v>
      </c>
      <c r="M39" s="39">
        <v>177.20842999999999</v>
      </c>
      <c r="N39" s="23"/>
      <c r="O39" s="23"/>
      <c r="P39" s="23"/>
      <c r="Q39" s="23">
        <v>644</v>
      </c>
      <c r="R39" s="23">
        <v>27999.192235800001</v>
      </c>
      <c r="S39" s="23"/>
      <c r="T39" s="56">
        <v>35322</v>
      </c>
      <c r="U39" s="56">
        <v>98676.24</v>
      </c>
      <c r="V39" s="56">
        <v>64889</v>
      </c>
      <c r="W39" s="56">
        <v>200120.11881789009</v>
      </c>
      <c r="X39" s="19">
        <f t="shared" si="1"/>
        <v>202.80476720423283</v>
      </c>
      <c r="Y39" s="1" t="s">
        <v>81</v>
      </c>
      <c r="Z39" s="1">
        <v>178284</v>
      </c>
      <c r="AA39" s="1">
        <v>238.72419056800837</v>
      </c>
      <c r="AB39" s="1">
        <f t="shared" si="0"/>
        <v>21836.118817890092</v>
      </c>
    </row>
    <row r="40" spans="3:28" ht="15" customHeight="1" x14ac:dyDescent="0.2">
      <c r="C40" s="16">
        <v>32</v>
      </c>
      <c r="D40" s="21" t="s">
        <v>82</v>
      </c>
      <c r="E40" s="37"/>
      <c r="F40" s="25"/>
      <c r="G40" s="24"/>
      <c r="H40" s="24"/>
      <c r="I40" s="25"/>
      <c r="J40" s="25"/>
      <c r="K40" s="25"/>
      <c r="L40" s="24"/>
      <c r="M40" s="24"/>
      <c r="N40" s="25"/>
      <c r="O40" s="25"/>
      <c r="P40" s="25"/>
      <c r="Q40" s="25"/>
      <c r="R40" s="25"/>
      <c r="S40" s="52"/>
      <c r="T40" s="49">
        <v>36948</v>
      </c>
      <c r="U40" s="49">
        <v>94266.29</v>
      </c>
      <c r="V40" s="41">
        <v>82669</v>
      </c>
      <c r="W40" s="41">
        <v>213337.07065959999</v>
      </c>
      <c r="X40" s="57">
        <f t="shared" si="1"/>
        <v>226.31321404459646</v>
      </c>
      <c r="Y40" s="1" t="s">
        <v>83</v>
      </c>
      <c r="Z40" s="1">
        <v>162217.32</v>
      </c>
      <c r="AA40" s="1">
        <v>223.63389718350635</v>
      </c>
      <c r="AB40" s="1">
        <f t="shared" si="0"/>
        <v>51119.750659599988</v>
      </c>
    </row>
    <row r="41" spans="3:28" ht="15" customHeight="1" x14ac:dyDescent="0.25">
      <c r="C41" s="16">
        <v>33</v>
      </c>
      <c r="D41" s="21" t="s">
        <v>84</v>
      </c>
      <c r="E41" s="34"/>
      <c r="F41" s="34"/>
      <c r="G41" s="35">
        <v>54629</v>
      </c>
      <c r="H41" s="35">
        <v>146713.02995170013</v>
      </c>
      <c r="I41" s="34"/>
      <c r="J41" s="34"/>
      <c r="K41" s="34"/>
      <c r="L41" s="35">
        <v>95</v>
      </c>
      <c r="M41" s="35">
        <v>22513.831552999989</v>
      </c>
      <c r="N41" s="34"/>
      <c r="O41" s="34"/>
      <c r="P41" s="34"/>
      <c r="Q41" s="34">
        <v>101</v>
      </c>
      <c r="R41" s="34">
        <v>47639.548968099989</v>
      </c>
      <c r="S41" s="34"/>
      <c r="T41" s="58">
        <v>3011</v>
      </c>
      <c r="U41" s="58">
        <v>5283.47</v>
      </c>
      <c r="V41" s="58">
        <v>73</v>
      </c>
      <c r="W41" s="58">
        <v>1232</v>
      </c>
      <c r="X41" s="19">
        <f t="shared" si="1"/>
        <v>23.318008808604951</v>
      </c>
      <c r="Y41" s="1" t="s">
        <v>85</v>
      </c>
      <c r="Z41" s="1">
        <v>3418</v>
      </c>
      <c r="AA41" s="1">
        <v>100</v>
      </c>
      <c r="AB41" s="1">
        <f t="shared" si="0"/>
        <v>-2186</v>
      </c>
    </row>
    <row r="42" spans="3:28" ht="15" customHeight="1" x14ac:dyDescent="0.25">
      <c r="C42" s="16">
        <v>34</v>
      </c>
      <c r="D42" s="17" t="s">
        <v>86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>
        <v>134</v>
      </c>
      <c r="U42" s="17">
        <v>439.08</v>
      </c>
      <c r="V42" s="17">
        <v>0</v>
      </c>
      <c r="W42" s="17">
        <v>0</v>
      </c>
      <c r="X42" s="19">
        <f t="shared" si="1"/>
        <v>0</v>
      </c>
      <c r="Y42" s="1" t="s">
        <v>87</v>
      </c>
      <c r="Z42" s="1">
        <v>0</v>
      </c>
      <c r="AA42" s="1">
        <v>0</v>
      </c>
      <c r="AB42" s="1">
        <f t="shared" si="0"/>
        <v>0</v>
      </c>
    </row>
    <row r="43" spans="3:28" ht="15" customHeight="1" x14ac:dyDescent="0.25">
      <c r="C43" s="16">
        <v>35</v>
      </c>
      <c r="D43" s="48" t="s">
        <v>88</v>
      </c>
      <c r="E43" s="49"/>
      <c r="F43" s="49"/>
      <c r="G43" s="50">
        <f>80+4</f>
        <v>84</v>
      </c>
      <c r="H43" s="50">
        <f>12.2+427.4</f>
        <v>439.59999999999997</v>
      </c>
      <c r="I43" s="49"/>
      <c r="J43" s="49"/>
      <c r="K43" s="49"/>
      <c r="L43" s="50"/>
      <c r="M43" s="50"/>
      <c r="N43" s="49"/>
      <c r="O43" s="49"/>
      <c r="P43" s="49"/>
      <c r="Q43" s="49">
        <f>43+21+2</f>
        <v>66</v>
      </c>
      <c r="R43" s="49">
        <v>674</v>
      </c>
      <c r="S43" s="49"/>
      <c r="T43" s="49">
        <v>459</v>
      </c>
      <c r="U43" s="49">
        <v>989.21</v>
      </c>
      <c r="V43" s="49">
        <f>G43+Q43</f>
        <v>150</v>
      </c>
      <c r="W43" s="49">
        <v>1114</v>
      </c>
      <c r="X43" s="19">
        <f t="shared" si="1"/>
        <v>112.61511711365635</v>
      </c>
      <c r="Y43" s="1" t="s">
        <v>89</v>
      </c>
      <c r="Z43" s="1">
        <v>3768</v>
      </c>
      <c r="AA43" s="1">
        <v>472.77289836888332</v>
      </c>
      <c r="AB43" s="1">
        <f t="shared" si="0"/>
        <v>-2654</v>
      </c>
    </row>
    <row r="44" spans="3:28" ht="15" customHeight="1" x14ac:dyDescent="0.25">
      <c r="C44" s="16">
        <v>36</v>
      </c>
      <c r="D44" s="17" t="s">
        <v>90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>
        <v>5745</v>
      </c>
      <c r="U44" s="17">
        <v>17693.66</v>
      </c>
      <c r="V44" s="17">
        <v>5058</v>
      </c>
      <c r="W44" s="17">
        <v>4557</v>
      </c>
      <c r="X44" s="19">
        <f t="shared" si="1"/>
        <v>25.754987944834479</v>
      </c>
      <c r="Y44" s="1" t="s">
        <v>91</v>
      </c>
      <c r="Z44" s="1">
        <v>12483</v>
      </c>
      <c r="AA44" s="1">
        <v>100</v>
      </c>
      <c r="AB44" s="1">
        <f t="shared" si="0"/>
        <v>-7926</v>
      </c>
    </row>
    <row r="45" spans="3:28" ht="15" customHeight="1" x14ac:dyDescent="0.25">
      <c r="C45" s="16">
        <v>37</v>
      </c>
      <c r="D45" s="21" t="s">
        <v>92</v>
      </c>
      <c r="E45" s="34"/>
      <c r="F45" s="34"/>
      <c r="G45" s="35">
        <v>0</v>
      </c>
      <c r="H45" s="35">
        <v>0</v>
      </c>
      <c r="I45" s="34"/>
      <c r="J45" s="34"/>
      <c r="K45" s="34"/>
      <c r="L45" s="35">
        <v>0</v>
      </c>
      <c r="M45" s="35">
        <v>0</v>
      </c>
      <c r="N45" s="34"/>
      <c r="O45" s="34"/>
      <c r="P45" s="34"/>
      <c r="Q45" s="34">
        <v>0</v>
      </c>
      <c r="R45" s="34">
        <v>0</v>
      </c>
      <c r="S45" s="34"/>
      <c r="T45" s="34">
        <v>0</v>
      </c>
      <c r="U45" s="34">
        <v>0</v>
      </c>
      <c r="V45" s="34">
        <v>0</v>
      </c>
      <c r="W45" s="34">
        <v>0</v>
      </c>
      <c r="X45" s="19">
        <v>0</v>
      </c>
      <c r="Y45" s="1" t="s">
        <v>93</v>
      </c>
      <c r="Z45" s="1">
        <v>0</v>
      </c>
      <c r="AA45" s="1" t="e">
        <v>#DIV/0!</v>
      </c>
      <c r="AB45" s="1">
        <f t="shared" si="0"/>
        <v>0</v>
      </c>
    </row>
    <row r="46" spans="3:28" ht="15" customHeight="1" x14ac:dyDescent="0.25">
      <c r="C46" s="16">
        <v>38</v>
      </c>
      <c r="D46" s="21" t="s">
        <v>94</v>
      </c>
      <c r="E46" s="37"/>
      <c r="F46" s="25"/>
      <c r="G46" s="24">
        <v>1248</v>
      </c>
      <c r="H46" s="24">
        <v>3037.26</v>
      </c>
      <c r="I46" s="25"/>
      <c r="J46" s="25"/>
      <c r="K46" s="25"/>
      <c r="L46" s="24">
        <v>5</v>
      </c>
      <c r="M46" s="24">
        <v>922.1</v>
      </c>
      <c r="N46" s="25"/>
      <c r="O46" s="25"/>
      <c r="P46" s="25"/>
      <c r="Q46" s="25">
        <v>2</v>
      </c>
      <c r="R46" s="25">
        <v>0.62</v>
      </c>
      <c r="S46" s="25"/>
      <c r="T46" s="25">
        <v>804</v>
      </c>
      <c r="U46" s="25">
        <v>2445.62</v>
      </c>
      <c r="V46" s="25">
        <v>1256</v>
      </c>
      <c r="W46" s="25">
        <v>3960</v>
      </c>
      <c r="X46" s="19">
        <f t="shared" si="1"/>
        <v>161.92213017557921</v>
      </c>
      <c r="Y46" s="1" t="s">
        <v>95</v>
      </c>
      <c r="Z46" s="1">
        <v>2396</v>
      </c>
      <c r="AA46" s="1">
        <v>130.64340239912758</v>
      </c>
      <c r="AB46" s="1">
        <f t="shared" si="0"/>
        <v>1564</v>
      </c>
    </row>
    <row r="47" spans="3:28" ht="15" customHeight="1" x14ac:dyDescent="0.25">
      <c r="C47" s="16">
        <v>39</v>
      </c>
      <c r="D47" s="21" t="s">
        <v>96</v>
      </c>
      <c r="E47" s="34"/>
      <c r="F47" s="34"/>
      <c r="G47" s="35"/>
      <c r="H47" s="35"/>
      <c r="I47" s="34"/>
      <c r="J47" s="34"/>
      <c r="K47" s="34"/>
      <c r="L47" s="35"/>
      <c r="M47" s="35"/>
      <c r="N47" s="34"/>
      <c r="O47" s="34"/>
      <c r="P47" s="34"/>
      <c r="Q47" s="34"/>
      <c r="R47" s="34"/>
      <c r="S47" s="34"/>
      <c r="T47" s="34">
        <v>88</v>
      </c>
      <c r="U47" s="34">
        <v>285.66000000000003</v>
      </c>
      <c r="V47" s="34">
        <v>0</v>
      </c>
      <c r="W47" s="34">
        <v>0</v>
      </c>
      <c r="X47" s="19">
        <f t="shared" si="1"/>
        <v>0</v>
      </c>
      <c r="Y47" s="1" t="s">
        <v>97</v>
      </c>
      <c r="Z47" s="1">
        <v>0</v>
      </c>
      <c r="AA47" s="1">
        <v>0</v>
      </c>
      <c r="AB47" s="1">
        <f t="shared" si="0"/>
        <v>0</v>
      </c>
    </row>
    <row r="48" spans="3:28" ht="15" customHeight="1" x14ac:dyDescent="0.25">
      <c r="C48" s="16">
        <v>40</v>
      </c>
      <c r="D48" s="17" t="s">
        <v>98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>
        <v>0</v>
      </c>
      <c r="U48" s="17">
        <v>0</v>
      </c>
      <c r="V48" s="17">
        <v>0</v>
      </c>
      <c r="W48" s="17">
        <v>0</v>
      </c>
      <c r="X48" s="19">
        <v>0</v>
      </c>
      <c r="Y48" s="1" t="s">
        <v>99</v>
      </c>
      <c r="Z48" s="1">
        <v>122</v>
      </c>
      <c r="AA48" s="1" t="e">
        <v>#DIV/0!</v>
      </c>
      <c r="AB48" s="1">
        <f t="shared" si="0"/>
        <v>-122</v>
      </c>
    </row>
    <row r="49" spans="3:31" ht="15" customHeight="1" x14ac:dyDescent="0.25">
      <c r="C49" s="16">
        <v>41</v>
      </c>
      <c r="D49" s="17" t="s">
        <v>100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>
        <v>630</v>
      </c>
      <c r="U49" s="17">
        <v>1054</v>
      </c>
      <c r="V49" s="17">
        <v>0</v>
      </c>
      <c r="W49" s="17">
        <v>0</v>
      </c>
      <c r="X49" s="19">
        <f t="shared" si="1"/>
        <v>0</v>
      </c>
      <c r="Y49" s="1" t="s">
        <v>101</v>
      </c>
      <c r="Z49" s="1">
        <v>16934</v>
      </c>
      <c r="AA49" s="1">
        <v>6295.1672862453534</v>
      </c>
      <c r="AB49" s="1">
        <f t="shared" si="0"/>
        <v>-16934</v>
      </c>
    </row>
    <row r="50" spans="3:31" ht="15" customHeight="1" x14ac:dyDescent="0.25">
      <c r="C50" s="16">
        <v>42</v>
      </c>
      <c r="D50" s="17" t="s">
        <v>102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>
        <v>1434</v>
      </c>
      <c r="U50" s="17">
        <v>2856.81</v>
      </c>
      <c r="V50" s="17">
        <v>0</v>
      </c>
      <c r="W50" s="17">
        <v>0</v>
      </c>
      <c r="X50" s="19">
        <f t="shared" si="1"/>
        <v>0</v>
      </c>
      <c r="Y50" s="1" t="s">
        <v>103</v>
      </c>
      <c r="Z50" s="1">
        <v>124</v>
      </c>
      <c r="AA50" s="1">
        <v>9.4728800611153545</v>
      </c>
      <c r="AB50" s="1">
        <f t="shared" si="0"/>
        <v>-124</v>
      </c>
    </row>
    <row r="51" spans="3:31" ht="15" customHeight="1" x14ac:dyDescent="0.25">
      <c r="C51" s="16">
        <v>43</v>
      </c>
      <c r="D51" s="17" t="s">
        <v>104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>
        <v>34</v>
      </c>
      <c r="U51" s="17">
        <v>112.64</v>
      </c>
      <c r="V51" s="17">
        <v>0</v>
      </c>
      <c r="W51" s="17">
        <v>0</v>
      </c>
      <c r="X51" s="19">
        <f t="shared" si="1"/>
        <v>0</v>
      </c>
      <c r="Y51" s="1" t="s">
        <v>105</v>
      </c>
      <c r="Z51" s="1">
        <v>94</v>
      </c>
      <c r="AA51" s="1">
        <v>100</v>
      </c>
      <c r="AB51" s="1">
        <f t="shared" si="0"/>
        <v>-94</v>
      </c>
    </row>
    <row r="52" spans="3:31" ht="15" customHeight="1" x14ac:dyDescent="0.25">
      <c r="C52" s="16">
        <v>44</v>
      </c>
      <c r="D52" s="59" t="s">
        <v>106</v>
      </c>
      <c r="E52" s="34"/>
      <c r="F52" s="34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35">
        <v>0</v>
      </c>
      <c r="U52" s="35">
        <v>0</v>
      </c>
      <c r="V52" s="35">
        <v>0</v>
      </c>
      <c r="W52" s="35">
        <v>0</v>
      </c>
      <c r="X52" s="19">
        <v>0</v>
      </c>
      <c r="Y52" s="1" t="s">
        <v>107</v>
      </c>
      <c r="Z52" s="1">
        <v>0</v>
      </c>
      <c r="AA52" s="1" t="e">
        <v>#DIV/0!</v>
      </c>
      <c r="AB52" s="1">
        <f t="shared" si="0"/>
        <v>0</v>
      </c>
    </row>
    <row r="53" spans="3:31" ht="15" customHeight="1" x14ac:dyDescent="0.25">
      <c r="C53" s="16">
        <v>45</v>
      </c>
      <c r="D53" s="59" t="s">
        <v>108</v>
      </c>
      <c r="E53" s="34"/>
      <c r="F53" s="34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35">
        <v>0</v>
      </c>
      <c r="U53" s="35">
        <v>0</v>
      </c>
      <c r="V53" s="35">
        <v>0</v>
      </c>
      <c r="W53" s="35">
        <v>0</v>
      </c>
      <c r="X53" s="19">
        <v>0</v>
      </c>
      <c r="Y53" s="1" t="s">
        <v>109</v>
      </c>
      <c r="Z53" s="1">
        <v>0</v>
      </c>
      <c r="AA53" s="1" t="e">
        <v>#DIV/0!</v>
      </c>
      <c r="AB53" s="1">
        <f t="shared" si="0"/>
        <v>0</v>
      </c>
    </row>
    <row r="54" spans="3:31" ht="15" customHeight="1" x14ac:dyDescent="0.2">
      <c r="C54" s="16">
        <v>46</v>
      </c>
      <c r="D54" s="21" t="s">
        <v>110</v>
      </c>
      <c r="E54" s="41"/>
      <c r="F54" s="41"/>
      <c r="G54" s="35"/>
      <c r="H54" s="35"/>
      <c r="I54" s="34"/>
      <c r="J54" s="34"/>
      <c r="K54" s="34"/>
      <c r="L54" s="35"/>
      <c r="M54" s="35"/>
      <c r="N54" s="34"/>
      <c r="O54" s="34"/>
      <c r="P54" s="34"/>
      <c r="Q54" s="34"/>
      <c r="R54" s="34"/>
      <c r="S54" s="34"/>
      <c r="T54" s="34">
        <v>480</v>
      </c>
      <c r="U54" s="34">
        <v>780</v>
      </c>
      <c r="V54" s="34">
        <v>0</v>
      </c>
      <c r="W54" s="34">
        <v>0</v>
      </c>
      <c r="X54" s="19">
        <f t="shared" si="1"/>
        <v>0</v>
      </c>
      <c r="Y54" s="1" t="s">
        <v>111</v>
      </c>
      <c r="Z54" s="1">
        <v>0</v>
      </c>
      <c r="AA54" s="1">
        <v>0</v>
      </c>
      <c r="AB54" s="1">
        <f t="shared" si="0"/>
        <v>0</v>
      </c>
    </row>
    <row r="55" spans="3:31" ht="15" customHeight="1" x14ac:dyDescent="0.2">
      <c r="C55" s="16"/>
      <c r="D55" s="60" t="s">
        <v>112</v>
      </c>
      <c r="E55" s="41"/>
      <c r="F55" s="41"/>
      <c r="G55" s="45">
        <f>SUM(G36:G54)</f>
        <v>208591</v>
      </c>
      <c r="H55" s="45">
        <f>SUM(H36:H54)</f>
        <v>363424.02810379019</v>
      </c>
      <c r="I55" s="45"/>
      <c r="J55" s="45"/>
      <c r="K55" s="45"/>
      <c r="L55" s="45">
        <f>SUM(L36:L54)</f>
        <v>2629</v>
      </c>
      <c r="M55" s="45">
        <f>SUM(M36:M54)</f>
        <v>57272.509982999982</v>
      </c>
      <c r="N55" s="45"/>
      <c r="O55" s="45"/>
      <c r="P55" s="45"/>
      <c r="Q55" s="45">
        <f>SUM(Q36:Q54)</f>
        <v>814</v>
      </c>
      <c r="R55" s="45">
        <f>SUM(R36:R54)</f>
        <v>76343.361203899985</v>
      </c>
      <c r="S55" s="45"/>
      <c r="T55" s="45">
        <f>SUM(T36:T54)</f>
        <v>112484</v>
      </c>
      <c r="U55" s="45">
        <f>SUM(U36:U54)</f>
        <v>283214.62999999995</v>
      </c>
      <c r="V55" s="45">
        <f>SUM(V36:V54)</f>
        <v>245010</v>
      </c>
      <c r="W55" s="45">
        <f>SUM(W36:W54)</f>
        <v>499299.97947749007</v>
      </c>
      <c r="X55" s="47">
        <f t="shared" si="1"/>
        <v>176.29738247543574</v>
      </c>
      <c r="Y55" s="1" t="s">
        <v>60</v>
      </c>
      <c r="Z55" s="1">
        <v>433273.32</v>
      </c>
      <c r="AA55" s="1">
        <v>203.0457900434422</v>
      </c>
      <c r="AB55" s="1">
        <f t="shared" si="0"/>
        <v>66026.659477490059</v>
      </c>
    </row>
    <row r="56" spans="3:31" ht="15" customHeight="1" x14ac:dyDescent="0.25">
      <c r="C56" s="16">
        <v>47</v>
      </c>
      <c r="D56" s="21" t="s">
        <v>113</v>
      </c>
      <c r="E56" s="37"/>
      <c r="F56" s="25"/>
      <c r="G56" s="24">
        <v>328887</v>
      </c>
      <c r="H56" s="24">
        <v>87892</v>
      </c>
      <c r="I56" s="25"/>
      <c r="J56" s="25"/>
      <c r="K56" s="25"/>
      <c r="L56" s="24" t="s">
        <v>114</v>
      </c>
      <c r="M56" s="24" t="s">
        <v>114</v>
      </c>
      <c r="N56" s="25"/>
      <c r="O56" s="25"/>
      <c r="P56" s="25"/>
      <c r="Q56" s="25">
        <v>126</v>
      </c>
      <c r="R56" s="25">
        <v>36.35</v>
      </c>
      <c r="S56" s="25"/>
      <c r="T56" s="25">
        <v>137828</v>
      </c>
      <c r="U56" s="25">
        <v>232933.33</v>
      </c>
      <c r="V56" s="25">
        <v>131236</v>
      </c>
      <c r="W56" s="25">
        <v>87928.35</v>
      </c>
      <c r="X56" s="19">
        <f t="shared" si="1"/>
        <v>37.748290465774048</v>
      </c>
      <c r="Y56" s="1" t="s">
        <v>113</v>
      </c>
      <c r="Z56" s="1">
        <v>74395</v>
      </c>
      <c r="AA56" s="1">
        <v>39.519466238864482</v>
      </c>
      <c r="AB56" s="1">
        <f t="shared" si="0"/>
        <v>13533.350000000006</v>
      </c>
      <c r="AE56" s="1">
        <v>329013</v>
      </c>
    </row>
    <row r="57" spans="3:31" ht="15" customHeight="1" x14ac:dyDescent="0.25">
      <c r="C57" s="16">
        <v>48</v>
      </c>
      <c r="D57" s="17" t="s">
        <v>115</v>
      </c>
      <c r="E57" s="61"/>
      <c r="F57" s="62"/>
      <c r="G57" s="63">
        <v>131542</v>
      </c>
      <c r="H57" s="63">
        <v>142452</v>
      </c>
      <c r="I57" s="62"/>
      <c r="J57" s="62"/>
      <c r="K57" s="62"/>
      <c r="L57" s="63">
        <v>4211</v>
      </c>
      <c r="M57" s="63">
        <v>6831</v>
      </c>
      <c r="N57" s="62"/>
      <c r="O57" s="62"/>
      <c r="P57" s="62"/>
      <c r="Q57" s="62">
        <v>0</v>
      </c>
      <c r="R57" s="62">
        <v>0</v>
      </c>
      <c r="S57" s="62"/>
      <c r="T57" s="62">
        <v>131807</v>
      </c>
      <c r="U57" s="62">
        <v>298822.11</v>
      </c>
      <c r="V57" s="62">
        <v>135753</v>
      </c>
      <c r="W57" s="62">
        <v>149283</v>
      </c>
      <c r="X57" s="19">
        <f t="shared" si="1"/>
        <v>49.957146745265938</v>
      </c>
      <c r="Y57" s="1" t="s">
        <v>115</v>
      </c>
      <c r="Z57" s="1">
        <v>153816</v>
      </c>
      <c r="AA57" s="1">
        <v>65.076725855788382</v>
      </c>
      <c r="AB57" s="1">
        <f t="shared" si="0"/>
        <v>-4533</v>
      </c>
    </row>
    <row r="58" spans="3:31" ht="15" customHeight="1" x14ac:dyDescent="0.25">
      <c r="C58" s="16">
        <v>49</v>
      </c>
      <c r="D58" s="21" t="s">
        <v>116</v>
      </c>
      <c r="E58" s="37"/>
      <c r="F58" s="25"/>
      <c r="G58" s="64">
        <v>183674</v>
      </c>
      <c r="H58" s="65">
        <v>288871</v>
      </c>
      <c r="I58" s="25"/>
      <c r="J58" s="25"/>
      <c r="K58" s="25"/>
      <c r="L58" s="25">
        <v>0</v>
      </c>
      <c r="M58" s="25">
        <v>0</v>
      </c>
      <c r="N58" s="25"/>
      <c r="O58" s="23"/>
      <c r="P58" s="23"/>
      <c r="Q58" s="23">
        <v>1852</v>
      </c>
      <c r="R58" s="23">
        <v>3365</v>
      </c>
      <c r="S58" s="23"/>
      <c r="T58" s="25">
        <v>122901</v>
      </c>
      <c r="U58" s="25">
        <v>321289.73</v>
      </c>
      <c r="V58" s="23">
        <f>+G58+L58+Q58</f>
        <v>185526</v>
      </c>
      <c r="W58" s="23">
        <f>+H58+M58+R58</f>
        <v>292236</v>
      </c>
      <c r="X58" s="19">
        <f t="shared" si="1"/>
        <v>90.957155711139606</v>
      </c>
      <c r="Y58" s="1" t="s">
        <v>116</v>
      </c>
      <c r="Z58" s="1">
        <v>286502</v>
      </c>
      <c r="AA58" s="1">
        <v>109.77340475259967</v>
      </c>
      <c r="AB58" s="1">
        <f t="shared" si="0"/>
        <v>5734</v>
      </c>
    </row>
    <row r="59" spans="3:31" ht="15" customHeight="1" x14ac:dyDescent="0.25">
      <c r="C59" s="16"/>
      <c r="D59" s="44" t="s">
        <v>117</v>
      </c>
      <c r="E59" s="34"/>
      <c r="F59" s="34"/>
      <c r="G59" s="45">
        <f>SUM(G56:G58)</f>
        <v>644103</v>
      </c>
      <c r="H59" s="45">
        <f>SUM(H56:H58)</f>
        <v>519215</v>
      </c>
      <c r="I59" s="45"/>
      <c r="J59" s="45"/>
      <c r="K59" s="45"/>
      <c r="L59" s="45">
        <f>SUM(L56:L58)</f>
        <v>4211</v>
      </c>
      <c r="M59" s="45">
        <f>SUM(M56:M58)</f>
        <v>6831</v>
      </c>
      <c r="N59" s="45"/>
      <c r="O59" s="45"/>
      <c r="P59" s="45"/>
      <c r="Q59" s="45">
        <f>SUM(Q56:Q58)</f>
        <v>1978</v>
      </c>
      <c r="R59" s="45">
        <f>SUM(R56:R58)</f>
        <v>3401.35</v>
      </c>
      <c r="S59" s="45"/>
      <c r="T59" s="45">
        <f>SUM(T56:T58)</f>
        <v>392536</v>
      </c>
      <c r="U59" s="45">
        <f>SUM(U56:U58)</f>
        <v>853045.16999999993</v>
      </c>
      <c r="V59" s="45">
        <f>SUM(V56:V58)</f>
        <v>452515</v>
      </c>
      <c r="W59" s="45">
        <f>SUM(W56:W58)</f>
        <v>529447.35</v>
      </c>
      <c r="X59" s="47">
        <f t="shared" si="1"/>
        <v>62.065570337852101</v>
      </c>
      <c r="Y59" s="1" t="s">
        <v>60</v>
      </c>
      <c r="Z59" s="1">
        <v>514713</v>
      </c>
      <c r="AA59" s="1">
        <v>75.074386963903365</v>
      </c>
      <c r="AB59" s="1">
        <f t="shared" si="0"/>
        <v>14734.349999999977</v>
      </c>
    </row>
    <row r="60" spans="3:31" ht="15" customHeight="1" x14ac:dyDescent="0.25">
      <c r="C60" s="16">
        <v>50</v>
      </c>
      <c r="D60" s="21" t="s">
        <v>118</v>
      </c>
      <c r="E60" s="22"/>
      <c r="F60" s="22"/>
      <c r="G60" s="39">
        <v>3307136</v>
      </c>
      <c r="H60" s="39">
        <v>1390924</v>
      </c>
      <c r="I60" s="23"/>
      <c r="J60" s="23"/>
      <c r="K60" s="23"/>
      <c r="L60" s="23" t="s">
        <v>119</v>
      </c>
      <c r="M60" s="23" t="s">
        <v>119</v>
      </c>
      <c r="N60" s="23"/>
      <c r="O60" s="23"/>
      <c r="P60" s="23"/>
      <c r="Q60" s="23" t="s">
        <v>119</v>
      </c>
      <c r="R60" s="23" t="s">
        <v>119</v>
      </c>
      <c r="S60" s="23"/>
      <c r="T60" s="23">
        <v>788415</v>
      </c>
      <c r="U60" s="23">
        <v>1674777</v>
      </c>
      <c r="V60" s="39">
        <v>807136</v>
      </c>
      <c r="W60" s="39">
        <v>1390924</v>
      </c>
      <c r="X60" s="19">
        <f t="shared" si="1"/>
        <v>83.051295784453686</v>
      </c>
      <c r="Y60" s="1" t="s">
        <v>120</v>
      </c>
      <c r="Z60" s="1">
        <v>1328738</v>
      </c>
      <c r="AA60" s="1">
        <v>99.916682081985428</v>
      </c>
      <c r="AB60" s="1">
        <f t="shared" si="0"/>
        <v>62186</v>
      </c>
    </row>
    <row r="61" spans="3:31" ht="15" customHeight="1" x14ac:dyDescent="0.25">
      <c r="C61" s="16">
        <v>51</v>
      </c>
      <c r="D61" s="21" t="s">
        <v>121</v>
      </c>
      <c r="E61" s="34"/>
      <c r="F61" s="34"/>
      <c r="G61" s="35"/>
      <c r="H61" s="35"/>
      <c r="I61" s="34"/>
      <c r="J61" s="34"/>
      <c r="K61" s="34"/>
      <c r="L61" s="35"/>
      <c r="M61" s="35"/>
      <c r="N61" s="34"/>
      <c r="O61" s="34"/>
      <c r="P61" s="34"/>
      <c r="Q61" s="34"/>
      <c r="R61" s="34"/>
      <c r="S61" s="34"/>
      <c r="T61" s="34">
        <v>19383</v>
      </c>
      <c r="U61" s="34">
        <v>42993</v>
      </c>
      <c r="V61" s="34">
        <v>0</v>
      </c>
      <c r="W61" s="34">
        <v>0</v>
      </c>
      <c r="X61" s="19">
        <f t="shared" si="1"/>
        <v>0</v>
      </c>
      <c r="Y61" s="1" t="s">
        <v>122</v>
      </c>
      <c r="Z61" s="1">
        <v>0</v>
      </c>
      <c r="AA61" s="1">
        <v>0</v>
      </c>
      <c r="AB61" s="1">
        <f t="shared" si="0"/>
        <v>0</v>
      </c>
    </row>
    <row r="62" spans="3:31" ht="15" customHeight="1" x14ac:dyDescent="0.25">
      <c r="C62" s="16"/>
      <c r="D62" s="44" t="s">
        <v>123</v>
      </c>
      <c r="E62" s="34"/>
      <c r="F62" s="34"/>
      <c r="G62" s="45">
        <f>G60+G61</f>
        <v>3307136</v>
      </c>
      <c r="H62" s="45">
        <f t="shared" ref="H62:R62" si="3">H60+H61</f>
        <v>1390924</v>
      </c>
      <c r="I62" s="45"/>
      <c r="J62" s="45"/>
      <c r="K62" s="45"/>
      <c r="L62" s="45" t="e">
        <f t="shared" si="3"/>
        <v>#VALUE!</v>
      </c>
      <c r="M62" s="45" t="e">
        <f t="shared" si="3"/>
        <v>#VALUE!</v>
      </c>
      <c r="N62" s="45"/>
      <c r="O62" s="45"/>
      <c r="P62" s="45"/>
      <c r="Q62" s="45" t="e">
        <f t="shared" si="3"/>
        <v>#VALUE!</v>
      </c>
      <c r="R62" s="45" t="e">
        <f t="shared" si="3"/>
        <v>#VALUE!</v>
      </c>
      <c r="S62" s="34"/>
      <c r="T62" s="46">
        <f>SUM(T60:T61)</f>
        <v>807798</v>
      </c>
      <c r="U62" s="46">
        <f>SUM(U60:U61)</f>
        <v>1717770</v>
      </c>
      <c r="V62" s="46">
        <f>SUM(V60:V61)</f>
        <v>807136</v>
      </c>
      <c r="W62" s="46">
        <f>SUM(W60:W61)</f>
        <v>1390924</v>
      </c>
      <c r="X62" s="47">
        <f t="shared" si="1"/>
        <v>80.972656409181667</v>
      </c>
      <c r="Y62" s="1" t="s">
        <v>60</v>
      </c>
      <c r="Z62" s="1">
        <v>1328738</v>
      </c>
      <c r="AA62" s="1">
        <v>96.997096083289421</v>
      </c>
      <c r="AB62" s="1">
        <f t="shared" si="0"/>
        <v>62186</v>
      </c>
    </row>
    <row r="63" spans="3:31" x14ac:dyDescent="0.25">
      <c r="C63" s="66"/>
      <c r="D63" s="60" t="s">
        <v>124</v>
      </c>
      <c r="E63" s="60"/>
      <c r="F63" s="60"/>
      <c r="G63" s="60">
        <f>G62+G59+G55+G35+G28</f>
        <v>5417677</v>
      </c>
      <c r="H63" s="60">
        <f>H62+H59+H55+H35+H28</f>
        <v>4570117.4381037904</v>
      </c>
      <c r="I63" s="60"/>
      <c r="J63" s="60"/>
      <c r="K63" s="60"/>
      <c r="L63" s="60" t="e">
        <f>L62+L59+L55+L35+L28</f>
        <v>#VALUE!</v>
      </c>
      <c r="M63" s="60" t="e">
        <f>M62+M59+M55+M35+M28</f>
        <v>#VALUE!</v>
      </c>
      <c r="N63" s="60"/>
      <c r="O63" s="60"/>
      <c r="P63" s="60"/>
      <c r="Q63" s="60" t="e">
        <f>Q62+Q59+Q55+Q35+Q28</f>
        <v>#VALUE!</v>
      </c>
      <c r="R63" s="60" t="e">
        <f>R62+R59+R55+R35+R28</f>
        <v>#VALUE!</v>
      </c>
      <c r="S63" s="60"/>
      <c r="T63" s="60">
        <f>T62+T59+T55+T35+T28</f>
        <v>2978374</v>
      </c>
      <c r="U63" s="60">
        <f>U62+U59+U55+U35+U28</f>
        <v>6718694.4299999997</v>
      </c>
      <c r="V63" s="60">
        <f>V62+V59+V55+V35+V28</f>
        <v>2990367</v>
      </c>
      <c r="W63" s="60">
        <f>W62+W59+W55+W35+W28</f>
        <v>5250229.61947749</v>
      </c>
      <c r="X63" s="47">
        <f t="shared" si="1"/>
        <v>78.143598792563196</v>
      </c>
      <c r="Z63" s="1">
        <v>4987056.32</v>
      </c>
      <c r="AA63" s="1">
        <v>93.407115193066048</v>
      </c>
      <c r="AB63" s="1">
        <f t="shared" si="0"/>
        <v>263173.29947748967</v>
      </c>
    </row>
  </sheetData>
  <mergeCells count="20">
    <mergeCell ref="S5:S6"/>
    <mergeCell ref="T5:U5"/>
    <mergeCell ref="V5:W5"/>
    <mergeCell ref="X5:X6"/>
    <mergeCell ref="I5:I6"/>
    <mergeCell ref="J5:K5"/>
    <mergeCell ref="L5:M5"/>
    <mergeCell ref="N5:N6"/>
    <mergeCell ref="O5:P5"/>
    <mergeCell ref="Q5:R5"/>
    <mergeCell ref="C1:X1"/>
    <mergeCell ref="C2:X2"/>
    <mergeCell ref="C4:C6"/>
    <mergeCell ref="D4:D6"/>
    <mergeCell ref="E4:I4"/>
    <mergeCell ref="J4:N4"/>
    <mergeCell ref="O4:S4"/>
    <mergeCell ref="T4:X4"/>
    <mergeCell ref="E5:F5"/>
    <mergeCell ref="G5:H5"/>
  </mergeCells>
  <conditionalFormatting sqref="D57">
    <cfRule type="expression" dxfId="9" priority="3" stopIfTrue="1">
      <formula>AND(COUNTIF(#REF!,D57)&gt;1,NOT(ISBLANK(D57)))</formula>
    </cfRule>
  </conditionalFormatting>
  <conditionalFormatting sqref="X1:X6 X64:X65536">
    <cfRule type="cellIs" dxfId="7" priority="2" stopIfTrue="1" operator="greaterThan">
      <formula>100</formula>
    </cfRule>
  </conditionalFormatting>
  <conditionalFormatting sqref="D42">
    <cfRule type="duplicateValues" dxfId="5" priority="4"/>
  </conditionalFormatting>
  <conditionalFormatting sqref="D22">
    <cfRule type="duplicateValues" dxfId="3" priority="5"/>
  </conditionalFormatting>
  <conditionalFormatting sqref="X1:X65536">
    <cfRule type="cellIs" dxfId="1" priority="1" stopIfTrue="1" operator="greaterThan">
      <formula>100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GUNJAN BANTI</dc:creator>
  <cp:lastModifiedBy>GUNJAN BANTI</cp:lastModifiedBy>
  <dcterms:created xsi:type="dcterms:W3CDTF">2016-07-19T09:33:27Z</dcterms:created>
  <dcterms:modified xsi:type="dcterms:W3CDTF">2016-07-19T09:34:12Z</dcterms:modified>
</cp:coreProperties>
</file>